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!!!!! vÝUKA\Předměty\BP\"/>
    </mc:Choice>
  </mc:AlternateContent>
  <xr:revisionPtr revIDLastSave="0" documentId="13_ncr:1_{5FF278A1-8AC8-4B1B-8BE9-29415A7A145B}" xr6:coauthVersionLast="47" xr6:coauthVersionMax="47" xr10:uidLastSave="{00000000-0000-0000-0000-000000000000}"/>
  <bookViews>
    <workbookView xWindow="-96" yWindow="-96" windowWidth="23232" windowHeight="12432" activeTab="1" xr2:uid="{56E41BD9-692A-4236-9DBA-893EC06EFBD1}"/>
  </bookViews>
  <sheets>
    <sheet name="Součinitel prostupu tepla" sheetId="1" r:id="rId1"/>
    <sheet name="Měrná tepelná ztráta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1" i="1" l="1"/>
  <c r="E190" i="1"/>
  <c r="E189" i="1"/>
  <c r="E188" i="1"/>
  <c r="E187" i="1"/>
  <c r="E186" i="1"/>
  <c r="E191" i="1" s="1"/>
  <c r="D199" i="1" s="1"/>
  <c r="E172" i="1"/>
  <c r="D180" i="1" s="1"/>
  <c r="C172" i="1"/>
  <c r="E171" i="1"/>
  <c r="E170" i="1"/>
  <c r="E169" i="1"/>
  <c r="E168" i="1"/>
  <c r="E167" i="1"/>
  <c r="E153" i="1"/>
  <c r="D161" i="1" s="1"/>
  <c r="C153" i="1"/>
  <c r="E152" i="1"/>
  <c r="E151" i="1"/>
  <c r="E150" i="1"/>
  <c r="E149" i="1"/>
  <c r="E148" i="1"/>
  <c r="C134" i="1"/>
  <c r="E133" i="1"/>
  <c r="E132" i="1"/>
  <c r="E131" i="1"/>
  <c r="E130" i="1"/>
  <c r="E129" i="1"/>
  <c r="E134" i="1" s="1"/>
  <c r="D142" i="1" s="1"/>
  <c r="C115" i="1"/>
  <c r="E114" i="1"/>
  <c r="E113" i="1"/>
  <c r="E112" i="1"/>
  <c r="E111" i="1"/>
  <c r="E110" i="1"/>
  <c r="E115" i="1" s="1"/>
  <c r="D123" i="1" s="1"/>
  <c r="C96" i="1"/>
  <c r="E95" i="1"/>
  <c r="E94" i="1"/>
  <c r="E93" i="1"/>
  <c r="E92" i="1"/>
  <c r="E91" i="1"/>
  <c r="E96" i="1" s="1"/>
  <c r="D104" i="1" s="1"/>
  <c r="C77" i="1"/>
  <c r="E76" i="1"/>
  <c r="E75" i="1"/>
  <c r="E74" i="1"/>
  <c r="E73" i="1"/>
  <c r="E72" i="1"/>
  <c r="E77" i="1" s="1"/>
  <c r="D85" i="1" s="1"/>
  <c r="C58" i="1"/>
  <c r="E57" i="1"/>
  <c r="E56" i="1"/>
  <c r="E55" i="1"/>
  <c r="E54" i="1"/>
  <c r="E53" i="1"/>
  <c r="E58" i="1" s="1"/>
  <c r="D66" i="1" s="1"/>
  <c r="D47" i="1"/>
  <c r="C25" i="2"/>
  <c r="F25" i="2" s="1"/>
  <c r="F24" i="2"/>
  <c r="F23" i="2"/>
  <c r="F22" i="2"/>
  <c r="F21" i="2"/>
  <c r="F20" i="2"/>
  <c r="F19" i="2"/>
  <c r="F18" i="2"/>
  <c r="F17" i="2"/>
  <c r="F16" i="2"/>
  <c r="F15" i="2"/>
  <c r="C39" i="1"/>
  <c r="C20" i="1"/>
  <c r="E38" i="1"/>
  <c r="E37" i="1"/>
  <c r="E36" i="1"/>
  <c r="E35" i="1"/>
  <c r="E34" i="1"/>
  <c r="N31" i="1"/>
  <c r="M31" i="1"/>
  <c r="N30" i="1"/>
  <c r="M30" i="1"/>
  <c r="N29" i="1"/>
  <c r="M29" i="1"/>
  <c r="N28" i="1"/>
  <c r="E19" i="1"/>
  <c r="E18" i="1"/>
  <c r="E17" i="1"/>
  <c r="E16" i="1"/>
  <c r="E15" i="1"/>
  <c r="F26" i="2" l="1"/>
  <c r="E20" i="1"/>
  <c r="D28" i="1" s="1"/>
  <c r="E39" i="1"/>
</calcChain>
</file>

<file path=xl/sharedStrings.xml><?xml version="1.0" encoding="utf-8"?>
<sst xmlns="http://schemas.openxmlformats.org/spreadsheetml/2006/main" count="374" uniqueCount="117">
  <si>
    <t xml:space="preserve">Součinitel prostupu tepla skladby konstrukce    U     W/(m2K) </t>
  </si>
  <si>
    <t>Název</t>
  </si>
  <si>
    <t>Podlaha</t>
  </si>
  <si>
    <r>
      <t xml:space="preserve">Požadavky ČSN 730540-2 součinitel prostupu tepla  U pro budovy  </t>
    </r>
    <r>
      <rPr>
        <b/>
        <sz val="11"/>
        <rFont val="Arial"/>
        <family val="2"/>
        <charset val="238"/>
      </rPr>
      <t>θ</t>
    </r>
    <r>
      <rPr>
        <b/>
        <vertAlign val="subscript"/>
        <sz val="11"/>
        <rFont val="Arial"/>
        <family val="2"/>
        <charset val="238"/>
      </rPr>
      <t>im</t>
    </r>
    <r>
      <rPr>
        <b/>
        <sz val="11"/>
        <rFont val="Aptos Narrow"/>
        <family val="2"/>
      </rPr>
      <t xml:space="preserve"> = </t>
    </r>
    <r>
      <rPr>
        <b/>
        <sz val="11"/>
        <rFont val="Aptos Narrow"/>
        <family val="2"/>
        <scheme val="minor"/>
      </rPr>
      <t>18 - 22°C</t>
    </r>
  </si>
  <si>
    <t>číslo</t>
  </si>
  <si>
    <t>vrstva</t>
  </si>
  <si>
    <t>tloušťka</t>
  </si>
  <si>
    <t>činitel tepelné vodivosti</t>
  </si>
  <si>
    <t>tepelný odpor vrstvy</t>
  </si>
  <si>
    <t>typ konstrukce</t>
  </si>
  <si>
    <t xml:space="preserve">požadovaná hodnota </t>
  </si>
  <si>
    <t xml:space="preserve">doporučená hodnota </t>
  </si>
  <si>
    <t>celkem</t>
  </si>
  <si>
    <t>R</t>
  </si>
  <si>
    <t>směr toku</t>
  </si>
  <si>
    <t>Rsi</t>
  </si>
  <si>
    <r>
      <t>U</t>
    </r>
    <r>
      <rPr>
        <b/>
        <vertAlign val="subscript"/>
        <sz val="11"/>
        <color theme="1"/>
        <rFont val="Aptos Narrow"/>
        <family val="2"/>
        <scheme val="minor"/>
      </rPr>
      <t>pož</t>
    </r>
  </si>
  <si>
    <r>
      <t>U</t>
    </r>
    <r>
      <rPr>
        <b/>
        <vertAlign val="subscript"/>
        <sz val="11"/>
        <color theme="1"/>
        <rFont val="Aptos Narrow"/>
        <family val="2"/>
        <scheme val="minor"/>
      </rPr>
      <t>dop</t>
    </r>
  </si>
  <si>
    <t>m</t>
  </si>
  <si>
    <r>
      <t>W/(m.</t>
    </r>
    <r>
      <rPr>
        <sz val="11"/>
        <color rgb="FF000000"/>
        <rFont val="Calibri"/>
        <family val="2"/>
        <charset val="238"/>
      </rPr>
      <t>K)</t>
    </r>
  </si>
  <si>
    <r>
      <t>(m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>.K)/W</t>
    </r>
  </si>
  <si>
    <t>vodorovně</t>
  </si>
  <si>
    <r>
      <t>W/(m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>.K)</t>
    </r>
  </si>
  <si>
    <t>beton</t>
  </si>
  <si>
    <t xml:space="preserve">nahoru </t>
  </si>
  <si>
    <t>Stěna vnější težká</t>
  </si>
  <si>
    <t>EPS</t>
  </si>
  <si>
    <t>dolů</t>
  </si>
  <si>
    <t>Stěna vnější lehká</t>
  </si>
  <si>
    <t>Střecha šikmá do 45° a střecha plochá</t>
  </si>
  <si>
    <t>typ prostředí</t>
  </si>
  <si>
    <t>Rse</t>
  </si>
  <si>
    <t>Střecha strmá (nad 45°)</t>
  </si>
  <si>
    <t>exteriér</t>
  </si>
  <si>
    <t>jednoplášťová</t>
  </si>
  <si>
    <t>Strop pod půdou bez tepelné izolace</t>
  </si>
  <si>
    <r>
      <t>R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</si>
  <si>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t>dvouplášťová</t>
  </si>
  <si>
    <t>viz. Rsi</t>
  </si>
  <si>
    <t>Stěna k nevytápěné půdě bez tepelné izolace těžká</t>
  </si>
  <si>
    <t>nevytápěný prostor</t>
  </si>
  <si>
    <t>Stěna k nevytápěné půdě bez tepelné izolace lehká</t>
  </si>
  <si>
    <t xml:space="preserve">Odpor při přestupu tepla </t>
  </si>
  <si>
    <t>zemina</t>
  </si>
  <si>
    <t>Strop s podlahou nad venkovním prostředím</t>
  </si>
  <si>
    <t>na vnitřní straně</t>
  </si>
  <si>
    <r>
      <t>R</t>
    </r>
    <r>
      <rPr>
        <vertAlign val="subscript"/>
        <sz val="11"/>
        <color theme="1"/>
        <rFont val="Aptos Narrow"/>
        <family val="2"/>
        <scheme val="minor"/>
      </rPr>
      <t>si</t>
    </r>
  </si>
  <si>
    <t>Strop a stěna vnitřní přilehlá k nevytápěnému prostoru</t>
  </si>
  <si>
    <t>na vnější straně</t>
  </si>
  <si>
    <r>
      <t>R</t>
    </r>
    <r>
      <rPr>
        <vertAlign val="subscript"/>
        <sz val="11"/>
        <color theme="1"/>
        <rFont val="Aptos Narrow"/>
        <family val="2"/>
        <scheme val="minor"/>
      </rPr>
      <t>se</t>
    </r>
  </si>
  <si>
    <t>přirážka</t>
  </si>
  <si>
    <r>
      <rPr>
        <sz val="9"/>
        <color theme="1"/>
        <rFont val="Lao UI"/>
        <family val="2"/>
      </rPr>
      <t>∆</t>
    </r>
    <r>
      <rPr>
        <sz val="11"/>
        <color theme="1"/>
        <rFont val="Aptos Narrow"/>
        <family val="2"/>
        <charset val="238"/>
      </rPr>
      <t>U</t>
    </r>
  </si>
  <si>
    <t>Podlaha a stěna vytápěného prostoru přilehlá k zemině</t>
  </si>
  <si>
    <t>homogenní vrstvy</t>
  </si>
  <si>
    <t>Okna v boční stěně a strmé střeše nad 45°</t>
  </si>
  <si>
    <t>Přirážka na tepelné mosty a provedení</t>
  </si>
  <si>
    <t>vrstvy s trámy, sloupy…</t>
  </si>
  <si>
    <t>Okna v šikmé a ploché střeše do 45°</t>
  </si>
  <si>
    <t>Dveře vnější</t>
  </si>
  <si>
    <t>Součinitel prostupu tepla skladby</t>
  </si>
  <si>
    <r>
      <t>U</t>
    </r>
    <r>
      <rPr>
        <b/>
        <vertAlign val="subscript"/>
        <sz val="15"/>
        <color rgb="FFC00000"/>
        <rFont val="Aptos Narrow"/>
        <family val="2"/>
      </rPr>
      <t>N</t>
    </r>
  </si>
  <si>
    <r>
      <t>W/(m</t>
    </r>
    <r>
      <rPr>
        <b/>
        <vertAlign val="superscript"/>
        <sz val="15"/>
        <color rgb="FFC00000"/>
        <rFont val="Aptos Narrow"/>
        <family val="2"/>
        <scheme val="minor"/>
      </rPr>
      <t>2</t>
    </r>
    <r>
      <rPr>
        <b/>
        <sz val="15"/>
        <color rgb="FFC00000"/>
        <rFont val="Aptos Narrow"/>
        <family val="2"/>
        <scheme val="minor"/>
      </rPr>
      <t>.K)</t>
    </r>
  </si>
  <si>
    <t>LOP s pevnou výplní - 0%</t>
  </si>
  <si>
    <t>LOP s pevnou výplní - 30%</t>
  </si>
  <si>
    <t>LOP s pevnou výplní - 50%</t>
  </si>
  <si>
    <t>LOP s pevnou výplní - 70%</t>
  </si>
  <si>
    <t>d</t>
  </si>
  <si>
    <r>
      <rPr>
        <b/>
        <sz val="11"/>
        <color theme="1"/>
        <rFont val="Lao UI"/>
        <family val="2"/>
        <charset val="1"/>
      </rPr>
      <t>λ</t>
    </r>
    <r>
      <rPr>
        <b/>
        <vertAlign val="subscript"/>
        <sz val="11"/>
        <color theme="1"/>
        <rFont val="Aptos Narrow"/>
        <family val="2"/>
      </rPr>
      <t>n</t>
    </r>
  </si>
  <si>
    <t>- vyplňujte jen podbarvené buňky</t>
  </si>
  <si>
    <t>Manuál</t>
  </si>
  <si>
    <t>- tabulka požadavků je budovy s průměrnou teplotou vzduchu 18-22°C, pro jiné využijte přepočet dle ČSN 730540-2</t>
  </si>
  <si>
    <t>- pro zjednodušený výpočet zadávejte jen vrstvy s výrazným tepelným odporem R</t>
  </si>
  <si>
    <t>- hodnoty λn vyhledejte v katalogu programu Teplo nebo v technických listech výrobců (POZOR zadávejte návrhovou hodnotu)</t>
  </si>
  <si>
    <t>- vrstvy za hydroizolacé, které jsou vystaveny vlhkému prostředí a zemina se nezadávají</t>
  </si>
  <si>
    <t>- druhý plášť dvouplášťových konstrukcí se nezadává</t>
  </si>
  <si>
    <t>Měrná tepelná ztráta objektu prostupem     Ht   (W/K)</t>
  </si>
  <si>
    <t>Konstrukce</t>
  </si>
  <si>
    <t>Plocha</t>
  </si>
  <si>
    <t xml:space="preserve">Součinitel prostupu tepla </t>
  </si>
  <si>
    <t>Činitel teplotní redukce</t>
  </si>
  <si>
    <t>Měrná tepelná ztráta prostupem</t>
  </si>
  <si>
    <t>popis / označení</t>
  </si>
  <si>
    <t>A</t>
  </si>
  <si>
    <t>U</t>
  </si>
  <si>
    <t>b</t>
  </si>
  <si>
    <r>
      <t>m</t>
    </r>
    <r>
      <rPr>
        <vertAlign val="superscript"/>
        <sz val="11"/>
        <color theme="1"/>
        <rFont val="Arial"/>
        <family val="2"/>
        <charset val="238"/>
      </rPr>
      <t>2</t>
    </r>
  </si>
  <si>
    <r>
      <t>W/(m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>K)</t>
    </r>
  </si>
  <si>
    <t>-</t>
  </si>
  <si>
    <t>W/K</t>
  </si>
  <si>
    <t>střecha</t>
  </si>
  <si>
    <t>stěna</t>
  </si>
  <si>
    <t xml:space="preserve">Tepelné mosty </t>
  </si>
  <si>
    <t>Celkem</t>
  </si>
  <si>
    <t>Činitel teplotní redukce b (-)</t>
  </si>
  <si>
    <t>strop pod půdou</t>
  </si>
  <si>
    <t xml:space="preserve">- plochy konstrukcí jsou obalové plochy stanovené z vnějších rozměrů těsně za tepelnými izolacemi </t>
  </si>
  <si>
    <t>(bez vrstev za tepelnou izolací směrem k exteriéru)</t>
  </si>
  <si>
    <r>
      <t>H</t>
    </r>
    <r>
      <rPr>
        <b/>
        <vertAlign val="subscript"/>
        <sz val="11"/>
        <color theme="1"/>
        <rFont val="Arial"/>
        <family val="2"/>
        <charset val="238"/>
      </rPr>
      <t>t</t>
    </r>
  </si>
  <si>
    <r>
      <t xml:space="preserve">U </t>
    </r>
    <r>
      <rPr>
        <b/>
        <sz val="20"/>
        <color rgb="FFC00000"/>
        <rFont val="Symbol"/>
        <family val="1"/>
        <charset val="2"/>
      </rPr>
      <t>£</t>
    </r>
    <r>
      <rPr>
        <b/>
        <sz val="20"/>
        <color rgb="FFC00000"/>
        <rFont val="Calibri"/>
        <family val="2"/>
        <charset val="238"/>
      </rPr>
      <t xml:space="preserve"> U</t>
    </r>
    <r>
      <rPr>
        <b/>
        <vertAlign val="subscript"/>
        <sz val="20"/>
        <color rgb="FFC00000"/>
        <rFont val="Calibri"/>
        <family val="2"/>
        <charset val="238"/>
      </rPr>
      <t>N</t>
    </r>
  </si>
  <si>
    <r>
      <t>H</t>
    </r>
    <r>
      <rPr>
        <b/>
        <vertAlign val="subscript"/>
        <sz val="18"/>
        <color rgb="FFC00000"/>
        <rFont val="Aptos Narrow"/>
        <family val="2"/>
        <scheme val="minor"/>
      </rPr>
      <t>t</t>
    </r>
  </si>
  <si>
    <t>podlaha na terénu</t>
  </si>
  <si>
    <t>strop nad suterénem</t>
  </si>
  <si>
    <t>okna</t>
  </si>
  <si>
    <t>dveře</t>
  </si>
  <si>
    <t>- plocha stěn a střech je čístá plocha bez oken, světlíků a dveří (výplní otvorů)</t>
  </si>
  <si>
    <t>-vyplňte pouze konstrukce, které máte ve svém projektu, ostatní vymažte</t>
  </si>
  <si>
    <t>- součinitele prostupu tepla můžete vypočítat na druhém listu tohoto sešitu</t>
  </si>
  <si>
    <t>- součinitele prostupu tepla oken běžně používaných jsou uvedeny v tabulce, nebo použijte prospekty výrobců</t>
  </si>
  <si>
    <t>Okna s trojskly</t>
  </si>
  <si>
    <t>Okna s dvojskly</t>
  </si>
  <si>
    <t>Střešní okna s trojskly</t>
  </si>
  <si>
    <t>Střešní okna s dvojskly</t>
  </si>
  <si>
    <t>Vstupní dveře</t>
  </si>
  <si>
    <t>výplň</t>
  </si>
  <si>
    <r>
      <t>U</t>
    </r>
    <r>
      <rPr>
        <vertAlign val="subscript"/>
        <sz val="11"/>
        <color theme="1"/>
        <rFont val="Aptos Narrow"/>
        <family val="2"/>
        <scheme val="minor"/>
      </rPr>
      <t>w</t>
    </r>
    <r>
      <rPr>
        <sz val="11"/>
        <color theme="1"/>
        <rFont val="Aptos Narrow"/>
        <family val="2"/>
        <charset val="238"/>
        <scheme val="minor"/>
      </rPr>
      <t xml:space="preserve"> , U</t>
    </r>
    <r>
      <rPr>
        <vertAlign val="subscript"/>
        <sz val="11"/>
        <color theme="1"/>
        <rFont val="Aptos Narrow"/>
        <family val="2"/>
        <scheme val="minor"/>
      </rPr>
      <t>d</t>
    </r>
  </si>
  <si>
    <r>
      <t>běžně užívaných U</t>
    </r>
    <r>
      <rPr>
        <vertAlign val="subscript"/>
        <sz val="11"/>
        <color theme="1"/>
        <rFont val="Aptos Narrow"/>
        <family val="2"/>
        <scheme val="minor"/>
      </rPr>
      <t>w</t>
    </r>
    <r>
      <rPr>
        <sz val="11"/>
        <color theme="1"/>
        <rFont val="Aptos Narrow"/>
        <family val="2"/>
        <charset val="238"/>
        <scheme val="minor"/>
      </rPr>
      <t>, U</t>
    </r>
    <r>
      <rPr>
        <vertAlign val="subscript"/>
        <sz val="11"/>
        <color theme="1"/>
        <rFont val="Aptos Narrow"/>
        <family val="2"/>
        <scheme val="minor"/>
      </rPr>
      <t>d</t>
    </r>
    <r>
      <rPr>
        <sz val="11"/>
        <color theme="1"/>
        <rFont val="Aptos Narrow"/>
        <family val="2"/>
        <charset val="238"/>
        <scheme val="minor"/>
      </rPr>
      <t xml:space="preserve">  (W/(m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>K))</t>
    </r>
  </si>
  <si>
    <t>Součinitele prostupu tepla výplní otvorů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</si>
</sst>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Arial"/>
      <family val="2"/>
      <charset val="238"/>
    </font>
    <font>
      <b/>
      <vertAlign val="subscript"/>
      <sz val="11"/>
      <name val="Arial"/>
      <family val="2"/>
      <charset val="238"/>
    </font>
    <font>
      <b/>
      <sz val="11"/>
      <name val="Aptos Narrow"/>
      <family val="2"/>
    </font>
    <font>
      <b/>
      <sz val="11"/>
      <color theme="1"/>
      <name val="Lao UI"/>
      <family val="2"/>
      <charset val="1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38"/>
    </font>
    <font>
      <vertAlign val="superscript"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</font>
    <font>
      <sz val="9"/>
      <color theme="1"/>
      <name val="Lao UI"/>
      <family val="2"/>
    </font>
    <font>
      <b/>
      <sz val="15"/>
      <color rgb="FFC00000"/>
      <name val="Aptos Narrow"/>
      <family val="2"/>
      <scheme val="minor"/>
    </font>
    <font>
      <b/>
      <sz val="15"/>
      <color rgb="FFC00000"/>
      <name val="Aptos Narrow"/>
      <family val="2"/>
    </font>
    <font>
      <b/>
      <vertAlign val="subscript"/>
      <sz val="15"/>
      <color rgb="FFC00000"/>
      <name val="Aptos Narrow"/>
      <family val="2"/>
    </font>
    <font>
      <b/>
      <vertAlign val="superscript"/>
      <sz val="15"/>
      <color rgb="FFC00000"/>
      <name val="Aptos Narrow"/>
      <family val="2"/>
      <scheme val="minor"/>
    </font>
    <font>
      <b/>
      <sz val="11"/>
      <color theme="1"/>
      <name val="Aptos Narrow"/>
      <family val="2"/>
      <charset val="238"/>
    </font>
    <font>
      <b/>
      <vertAlign val="subscript"/>
      <sz val="11"/>
      <color theme="1"/>
      <name val="Aptos Narrow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8"/>
      <color theme="1"/>
      <name val="Aptos Narrow"/>
      <family val="2"/>
      <charset val="238"/>
      <scheme val="minor"/>
    </font>
    <font>
      <b/>
      <vertAlign val="subscript"/>
      <sz val="11"/>
      <color theme="1"/>
      <name val="Arial"/>
      <family val="2"/>
      <charset val="238"/>
    </font>
    <font>
      <b/>
      <sz val="20"/>
      <color rgb="FFC00000"/>
      <name val="Calibri"/>
      <family val="2"/>
      <charset val="238"/>
    </font>
    <font>
      <b/>
      <sz val="20"/>
      <color rgb="FFC00000"/>
      <name val="Symbol"/>
      <family val="1"/>
      <charset val="2"/>
    </font>
    <font>
      <b/>
      <vertAlign val="subscript"/>
      <sz val="20"/>
      <color rgb="FFC00000"/>
      <name val="Calibri"/>
      <family val="2"/>
      <charset val="238"/>
    </font>
    <font>
      <sz val="18"/>
      <color rgb="FFC00000"/>
      <name val="Arial"/>
      <family val="2"/>
      <charset val="238"/>
    </font>
    <font>
      <b/>
      <sz val="18"/>
      <color rgb="FFC00000"/>
      <name val="Aptos Narrow"/>
      <family val="2"/>
      <scheme val="minor"/>
    </font>
    <font>
      <b/>
      <vertAlign val="subscript"/>
      <sz val="18"/>
      <color rgb="FFC00000"/>
      <name val="Aptos Narrow"/>
      <family val="2"/>
      <scheme val="minor"/>
    </font>
    <font>
      <b/>
      <sz val="18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3" borderId="2" xfId="0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165" fontId="26" fillId="3" borderId="2" xfId="0" applyNumberFormat="1" applyFont="1" applyFill="1" applyBorder="1" applyAlignment="1" applyProtection="1">
      <alignment horizontal="center" vertical="center"/>
      <protection locked="0"/>
    </xf>
    <xf numFmtId="2" fontId="26" fillId="3" borderId="2" xfId="0" applyNumberFormat="1" applyFont="1" applyFill="1" applyBorder="1" applyAlignment="1" applyProtection="1">
      <alignment horizontal="center" vertical="center"/>
      <protection locked="0"/>
    </xf>
    <xf numFmtId="2" fontId="26" fillId="5" borderId="2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23" fillId="6" borderId="0" xfId="0" applyFont="1" applyFill="1" applyAlignment="1">
      <alignment horizontal="center" vertical="center"/>
    </xf>
    <xf numFmtId="49" fontId="23" fillId="6" borderId="0" xfId="0" applyNumberFormat="1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33" fillId="6" borderId="0" xfId="0" applyFont="1" applyFill="1" applyAlignment="1">
      <alignment horizontal="left" vertical="center" readingOrder="1"/>
    </xf>
    <xf numFmtId="0" fontId="2" fillId="6" borderId="0" xfId="0" applyFont="1" applyFill="1" applyAlignment="1">
      <alignment horizontal="center" vertical="center"/>
    </xf>
    <xf numFmtId="49" fontId="22" fillId="6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6" borderId="0" xfId="0" applyFill="1" applyAlignment="1">
      <alignment wrapText="1"/>
    </xf>
    <xf numFmtId="0" fontId="1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5" borderId="2" xfId="0" applyFill="1" applyBorder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9" fillId="6" borderId="0" xfId="0" applyFont="1" applyFill="1"/>
    <xf numFmtId="0" fontId="14" fillId="2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6" borderId="6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6" borderId="1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6" fillId="6" borderId="3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0" fontId="17" fillId="0" borderId="12" xfId="0" applyFont="1" applyBorder="1" applyAlignment="1">
      <alignment horizontal="right"/>
    </xf>
    <xf numFmtId="2" fontId="16" fillId="0" borderId="7" xfId="0" applyNumberFormat="1" applyFont="1" applyBorder="1"/>
    <xf numFmtId="0" fontId="16" fillId="0" borderId="7" xfId="0" applyFont="1" applyBorder="1"/>
    <xf numFmtId="0" fontId="0" fillId="0" borderId="9" xfId="0" applyBorder="1"/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14" fillId="0" borderId="13" xfId="0" applyFont="1" applyBorder="1" applyAlignment="1">
      <alignment horizontal="right"/>
    </xf>
    <xf numFmtId="0" fontId="0" fillId="6" borderId="8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6" xfId="0" applyBorder="1"/>
    <xf numFmtId="0" fontId="0" fillId="6" borderId="9" xfId="0" applyFill="1" applyBorder="1" applyAlignment="1">
      <alignment horizontal="center"/>
    </xf>
    <xf numFmtId="0" fontId="0" fillId="0" borderId="12" xfId="0" applyBorder="1"/>
    <xf numFmtId="0" fontId="0" fillId="0" borderId="7" xfId="0" applyBorder="1" applyAlignment="1">
      <alignment horizontal="right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/>
    <xf numFmtId="0" fontId="0" fillId="6" borderId="1" xfId="0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2" fontId="9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6" borderId="1" xfId="0" applyFill="1" applyBorder="1"/>
    <xf numFmtId="0" fontId="26" fillId="0" borderId="2" xfId="0" applyFont="1" applyBorder="1" applyAlignment="1" applyProtection="1">
      <alignment horizontal="center" vertical="center"/>
    </xf>
    <xf numFmtId="0" fontId="26" fillId="6" borderId="2" xfId="0" applyFont="1" applyFill="1" applyBorder="1" applyAlignment="1" applyProtection="1">
      <alignment horizontal="center" vertical="center"/>
    </xf>
    <xf numFmtId="165" fontId="26" fillId="6" borderId="2" xfId="0" applyNumberFormat="1" applyFont="1" applyFill="1" applyBorder="1" applyAlignment="1" applyProtection="1">
      <alignment horizontal="center" vertical="center"/>
    </xf>
    <xf numFmtId="2" fontId="26" fillId="6" borderId="2" xfId="0" applyNumberFormat="1" applyFont="1" applyFill="1" applyBorder="1" applyAlignment="1" applyProtection="1">
      <alignment horizontal="center" vertical="center"/>
    </xf>
    <xf numFmtId="2" fontId="26" fillId="0" borderId="2" xfId="0" applyNumberFormat="1" applyFont="1" applyBorder="1" applyAlignment="1" applyProtection="1">
      <alignment horizontal="center" vertical="center"/>
    </xf>
    <xf numFmtId="165" fontId="26" fillId="0" borderId="2" xfId="0" applyNumberFormat="1" applyFont="1" applyBorder="1" applyAlignment="1" applyProtection="1">
      <alignment horizontal="center" vertical="center"/>
    </xf>
    <xf numFmtId="0" fontId="26" fillId="6" borderId="0" xfId="0" applyFont="1" applyFill="1" applyProtection="1"/>
    <xf numFmtId="0" fontId="0" fillId="6" borderId="0" xfId="0" applyFill="1" applyProtection="1"/>
    <xf numFmtId="0" fontId="0" fillId="0" borderId="0" xfId="0" applyProtection="1"/>
    <xf numFmtId="0" fontId="30" fillId="0" borderId="2" xfId="0" applyFont="1" applyBorder="1" applyAlignment="1" applyProtection="1">
      <alignment horizontal="center" vertical="center"/>
    </xf>
    <xf numFmtId="0" fontId="36" fillId="6" borderId="2" xfId="0" applyFont="1" applyFill="1" applyBorder="1" applyAlignment="1" applyProtection="1">
      <alignment horizontal="center" vertical="center"/>
    </xf>
    <xf numFmtId="0" fontId="37" fillId="6" borderId="2" xfId="0" applyFont="1" applyFill="1" applyBorder="1" applyAlignment="1" applyProtection="1">
      <alignment horizontal="right"/>
    </xf>
    <xf numFmtId="165" fontId="39" fillId="6" borderId="2" xfId="0" applyNumberFormat="1" applyFont="1" applyFill="1" applyBorder="1" applyAlignment="1" applyProtection="1">
      <alignment horizontal="center" vertical="center"/>
    </xf>
    <xf numFmtId="0" fontId="39" fillId="6" borderId="2" xfId="0" applyFont="1" applyFill="1" applyBorder="1" applyProtection="1"/>
    <xf numFmtId="0" fontId="30" fillId="6" borderId="0" xfId="0" applyFont="1" applyFill="1" applyProtection="1"/>
    <xf numFmtId="0" fontId="31" fillId="6" borderId="0" xfId="0" applyFont="1" applyFill="1" applyProtection="1"/>
    <xf numFmtId="0" fontId="31" fillId="0" borderId="0" xfId="0" applyFont="1" applyProtection="1"/>
    <xf numFmtId="0" fontId="26" fillId="5" borderId="2" xfId="0" applyFont="1" applyFill="1" applyBorder="1" applyAlignment="1" applyProtection="1">
      <alignment horizontal="center"/>
    </xf>
    <xf numFmtId="0" fontId="0" fillId="7" borderId="8" xfId="0" applyFill="1" applyBorder="1" applyProtection="1"/>
    <xf numFmtId="0" fontId="0" fillId="7" borderId="11" xfId="0" applyFill="1" applyBorder="1" applyProtection="1"/>
    <xf numFmtId="0" fontId="0" fillId="7" borderId="10" xfId="0" applyFill="1" applyBorder="1" applyProtection="1"/>
    <xf numFmtId="0" fontId="26" fillId="0" borderId="2" xfId="0" applyFont="1" applyBorder="1" applyProtection="1"/>
    <xf numFmtId="2" fontId="26" fillId="0" borderId="2" xfId="0" applyNumberFormat="1" applyFont="1" applyBorder="1" applyAlignment="1" applyProtection="1">
      <alignment horizontal="center"/>
    </xf>
    <xf numFmtId="0" fontId="0" fillId="7" borderId="14" xfId="0" applyFill="1" applyBorder="1" applyProtection="1"/>
    <xf numFmtId="0" fontId="0" fillId="7" borderId="1" xfId="0" applyFill="1" applyBorder="1" applyProtection="1"/>
    <xf numFmtId="0" fontId="0" fillId="7" borderId="12" xfId="0" applyFill="1" applyBorder="1" applyProtection="1"/>
    <xf numFmtId="0" fontId="0" fillId="0" borderId="3" xfId="0" applyBorder="1" applyProtection="1"/>
    <xf numFmtId="0" fontId="0" fillId="6" borderId="5" xfId="0" applyFill="1" applyBorder="1" applyProtection="1"/>
    <xf numFmtId="0" fontId="0" fillId="6" borderId="2" xfId="0" applyFill="1" applyBorder="1" applyAlignment="1" applyProtection="1">
      <alignment horizontal="center"/>
    </xf>
    <xf numFmtId="0" fontId="0" fillId="6" borderId="3" xfId="0" applyFill="1" applyBorder="1" applyProtection="1"/>
    <xf numFmtId="2" fontId="0" fillId="6" borderId="2" xfId="0" applyNumberFormat="1" applyFill="1" applyBorder="1" applyAlignment="1" applyProtection="1">
      <alignment horizontal="center"/>
    </xf>
    <xf numFmtId="0" fontId="0" fillId="6" borderId="15" xfId="0" applyFill="1" applyBorder="1" applyProtection="1"/>
    <xf numFmtId="0" fontId="0" fillId="6" borderId="13" xfId="0" applyFill="1" applyBorder="1" applyProtection="1"/>
    <xf numFmtId="0" fontId="0" fillId="6" borderId="14" xfId="0" applyFill="1" applyBorder="1" applyProtection="1"/>
    <xf numFmtId="0" fontId="0" fillId="6" borderId="12" xfId="0" applyFill="1" applyBorder="1" applyProtection="1"/>
    <xf numFmtId="0" fontId="0" fillId="0" borderId="0" xfId="0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5" fillId="6" borderId="0" xfId="0" applyFont="1" applyFill="1" applyAlignment="1" applyProtection="1">
      <alignment horizontal="center" vertical="center"/>
    </xf>
    <xf numFmtId="0" fontId="23" fillId="6" borderId="0" xfId="0" applyFont="1" applyFill="1" applyAlignment="1" applyProtection="1">
      <alignment horizontal="center" vertical="center"/>
    </xf>
    <xf numFmtId="49" fontId="23" fillId="6" borderId="0" xfId="0" applyNumberFormat="1" applyFont="1" applyFill="1" applyAlignment="1" applyProtection="1">
      <alignment horizontal="left" vertical="center"/>
    </xf>
    <xf numFmtId="0" fontId="26" fillId="6" borderId="0" xfId="0" applyFont="1" applyFill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 wrapText="1"/>
    </xf>
    <xf numFmtId="0" fontId="26" fillId="6" borderId="0" xfId="0" applyFont="1" applyFill="1" applyAlignment="1" applyProtection="1">
      <alignment horizontal="center" wrapText="1"/>
    </xf>
    <xf numFmtId="0" fontId="27" fillId="0" borderId="2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FE5D-203D-44C2-BB1A-2A99021FB454}">
  <dimension ref="A1:O228"/>
  <sheetViews>
    <sheetView topLeftCell="A9" zoomScaleNormal="100" workbookViewId="0">
      <selection activeCell="H28" sqref="H28"/>
    </sheetView>
  </sheetViews>
  <sheetFormatPr defaultRowHeight="14.4" x14ac:dyDescent="0.55000000000000004"/>
  <cols>
    <col min="1" max="1" width="8.05078125" customWidth="1"/>
    <col min="2" max="2" width="32.3671875" customWidth="1"/>
    <col min="5" max="5" width="11.15625" customWidth="1"/>
    <col min="7" max="7" width="10.734375" customWidth="1"/>
    <col min="8" max="8" width="14.05078125" customWidth="1"/>
    <col min="10" max="10" width="0" hidden="1" customWidth="1"/>
    <col min="12" max="12" width="43.578125" customWidth="1"/>
    <col min="13" max="13" width="11.47265625" customWidth="1"/>
    <col min="14" max="14" width="11.20703125" customWidth="1"/>
  </cols>
  <sheetData>
    <row r="1" spans="1:15" x14ac:dyDescent="0.5500000000000000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4.3" customHeight="1" x14ac:dyDescent="0.55000000000000004">
      <c r="A2" s="95"/>
      <c r="B2" s="95"/>
      <c r="C2" s="95"/>
      <c r="D2" s="95"/>
      <c r="E2" s="95"/>
      <c r="F2" s="96" t="s">
        <v>0</v>
      </c>
      <c r="G2" s="95"/>
      <c r="H2" s="95"/>
      <c r="I2" s="95"/>
      <c r="J2" s="95"/>
      <c r="K2" s="95"/>
      <c r="L2" s="95"/>
      <c r="M2" s="95"/>
      <c r="N2" s="95"/>
      <c r="O2" s="7"/>
    </row>
    <row r="3" spans="1:15" ht="14.4" customHeight="1" x14ac:dyDescent="0.5500000000000000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7"/>
    </row>
    <row r="4" spans="1:15" ht="14.4" customHeight="1" x14ac:dyDescent="0.55000000000000004">
      <c r="A4" s="8" t="s">
        <v>69</v>
      </c>
      <c r="B4" s="9" t="s">
        <v>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2"/>
      <c r="N4" s="12"/>
      <c r="O4" s="7"/>
    </row>
    <row r="5" spans="1:15" ht="14.4" customHeight="1" x14ac:dyDescent="0.55000000000000004">
      <c r="A5" s="12"/>
      <c r="B5" s="9" t="s">
        <v>72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12"/>
      <c r="O5" s="7"/>
    </row>
    <row r="6" spans="1:15" ht="14.4" customHeight="1" x14ac:dyDescent="0.55000000000000004">
      <c r="A6" s="12"/>
      <c r="B6" s="9" t="s">
        <v>70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2"/>
      <c r="N6" s="12"/>
      <c r="O6" s="7"/>
    </row>
    <row r="7" spans="1:15" ht="14.4" customHeight="1" x14ac:dyDescent="0.55000000000000004">
      <c r="A7" s="12"/>
      <c r="B7" s="9" t="s">
        <v>71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7"/>
    </row>
    <row r="8" spans="1:15" ht="14.4" customHeight="1" x14ac:dyDescent="0.55000000000000004">
      <c r="A8" s="12"/>
      <c r="B8" s="9" t="s">
        <v>73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2"/>
      <c r="N8" s="12"/>
      <c r="O8" s="7"/>
    </row>
    <row r="9" spans="1:15" ht="14.4" customHeight="1" x14ac:dyDescent="0.55000000000000004">
      <c r="A9" s="12"/>
      <c r="B9" s="9" t="s">
        <v>74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2"/>
      <c r="N9" s="12"/>
      <c r="O9" s="7"/>
    </row>
    <row r="10" spans="1:15" x14ac:dyDescent="0.55000000000000004">
      <c r="A10" s="99"/>
      <c r="B10" s="99"/>
      <c r="C10" s="99"/>
      <c r="D10" s="99"/>
      <c r="E10" s="99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30" customHeight="1" x14ac:dyDescent="0.7">
      <c r="A11" s="94" t="s">
        <v>1</v>
      </c>
      <c r="B11" s="49" t="s">
        <v>2</v>
      </c>
      <c r="C11" s="37"/>
      <c r="D11" s="37"/>
      <c r="E11" s="38"/>
      <c r="F11" s="10"/>
      <c r="G11" s="11" t="s">
        <v>98</v>
      </c>
      <c r="H11" s="7"/>
      <c r="I11" s="7"/>
      <c r="J11" s="7"/>
      <c r="K11" s="7"/>
      <c r="L11" s="91" t="s">
        <v>3</v>
      </c>
      <c r="M11" s="92"/>
      <c r="N11" s="93"/>
      <c r="O11" s="7"/>
    </row>
    <row r="12" spans="1:15" ht="43.2" x14ac:dyDescent="0.55000000000000004">
      <c r="A12" s="78" t="s">
        <v>4</v>
      </c>
      <c r="B12" s="78" t="s">
        <v>5</v>
      </c>
      <c r="C12" s="90" t="s">
        <v>6</v>
      </c>
      <c r="D12" s="14" t="s">
        <v>7</v>
      </c>
      <c r="E12" s="14" t="s">
        <v>8</v>
      </c>
      <c r="F12" s="15"/>
      <c r="G12" s="7"/>
      <c r="H12" s="7"/>
      <c r="I12" s="7"/>
      <c r="J12" s="7"/>
      <c r="K12" s="7"/>
      <c r="L12" s="44"/>
      <c r="M12" s="40" t="s">
        <v>10</v>
      </c>
      <c r="N12" s="16" t="s">
        <v>11</v>
      </c>
      <c r="O12" s="17"/>
    </row>
    <row r="13" spans="1:15" ht="16.8" x14ac:dyDescent="0.75">
      <c r="A13" s="81"/>
      <c r="B13" s="81"/>
      <c r="C13" s="82" t="s">
        <v>12</v>
      </c>
      <c r="D13" s="19" t="s">
        <v>67</v>
      </c>
      <c r="E13" s="18" t="s">
        <v>13</v>
      </c>
      <c r="F13" s="15"/>
      <c r="G13" s="20" t="s">
        <v>14</v>
      </c>
      <c r="H13" s="21" t="s">
        <v>15</v>
      </c>
      <c r="I13" s="7"/>
      <c r="J13" s="7"/>
      <c r="K13" s="7"/>
      <c r="L13" s="45" t="s">
        <v>9</v>
      </c>
      <c r="M13" s="41" t="s">
        <v>16</v>
      </c>
      <c r="N13" s="22" t="s">
        <v>17</v>
      </c>
      <c r="O13" s="7"/>
    </row>
    <row r="14" spans="1:15" ht="16.2" x14ac:dyDescent="0.55000000000000004">
      <c r="A14" s="84"/>
      <c r="B14" s="84"/>
      <c r="C14" s="85" t="s">
        <v>18</v>
      </c>
      <c r="D14" s="23" t="s">
        <v>19</v>
      </c>
      <c r="E14" s="23" t="s">
        <v>20</v>
      </c>
      <c r="F14" s="15"/>
      <c r="G14" s="20" t="s">
        <v>21</v>
      </c>
      <c r="H14" s="24">
        <v>0.13</v>
      </c>
      <c r="I14" s="7"/>
      <c r="J14" s="7"/>
      <c r="K14" s="7"/>
      <c r="L14" s="46"/>
      <c r="M14" s="42" t="s">
        <v>22</v>
      </c>
      <c r="N14" s="25" t="s">
        <v>22</v>
      </c>
      <c r="O14" s="7"/>
    </row>
    <row r="15" spans="1:15" x14ac:dyDescent="0.55000000000000004">
      <c r="A15" s="76">
        <v>1</v>
      </c>
      <c r="B15" s="50" t="s">
        <v>23</v>
      </c>
      <c r="C15" s="2">
        <v>0.06</v>
      </c>
      <c r="D15" s="2">
        <v>1.3</v>
      </c>
      <c r="E15" s="26">
        <f>IF(D15=0,D15,C15/D15)</f>
        <v>4.6153846153846149E-2</v>
      </c>
      <c r="F15" s="15"/>
      <c r="G15" s="20" t="s">
        <v>24</v>
      </c>
      <c r="H15" s="24">
        <v>0.1</v>
      </c>
      <c r="I15" s="7"/>
      <c r="J15" s="7"/>
      <c r="K15" s="7"/>
      <c r="L15" s="43" t="s">
        <v>25</v>
      </c>
      <c r="M15" s="24">
        <v>0.3</v>
      </c>
      <c r="N15" s="27">
        <v>0.25</v>
      </c>
      <c r="O15" s="7"/>
    </row>
    <row r="16" spans="1:15" x14ac:dyDescent="0.55000000000000004">
      <c r="A16" s="23">
        <v>2</v>
      </c>
      <c r="B16" s="1" t="s">
        <v>26</v>
      </c>
      <c r="C16" s="2">
        <v>0.1</v>
      </c>
      <c r="D16" s="2">
        <v>0.04</v>
      </c>
      <c r="E16" s="26">
        <f t="shared" ref="E16:E19" si="0">IF(D16=0,D16,C16/D16)</f>
        <v>2.5</v>
      </c>
      <c r="F16" s="15"/>
      <c r="G16" s="20" t="s">
        <v>27</v>
      </c>
      <c r="H16" s="24">
        <v>0.17</v>
      </c>
      <c r="I16" s="7"/>
      <c r="J16" s="7"/>
      <c r="K16" s="7"/>
      <c r="L16" s="20" t="s">
        <v>28</v>
      </c>
      <c r="M16" s="24">
        <v>0.3</v>
      </c>
      <c r="N16" s="27">
        <v>0.2</v>
      </c>
      <c r="O16" s="7"/>
    </row>
    <row r="17" spans="1:15" x14ac:dyDescent="0.55000000000000004">
      <c r="A17" s="23">
        <v>3</v>
      </c>
      <c r="B17" s="1"/>
      <c r="C17" s="2"/>
      <c r="D17" s="2"/>
      <c r="E17" s="26">
        <f t="shared" si="0"/>
        <v>0</v>
      </c>
      <c r="F17" s="15"/>
      <c r="G17" s="7"/>
      <c r="H17" s="7"/>
      <c r="I17" s="7"/>
      <c r="J17" s="7"/>
      <c r="K17" s="7"/>
      <c r="L17" s="20" t="s">
        <v>29</v>
      </c>
      <c r="M17" s="24">
        <v>0.24</v>
      </c>
      <c r="N17" s="27">
        <v>0.16</v>
      </c>
      <c r="O17" s="7"/>
    </row>
    <row r="18" spans="1:15" x14ac:dyDescent="0.55000000000000004">
      <c r="A18" s="23">
        <v>4</v>
      </c>
      <c r="B18" s="1"/>
      <c r="C18" s="2"/>
      <c r="D18" s="2"/>
      <c r="E18" s="26">
        <f t="shared" si="0"/>
        <v>0</v>
      </c>
      <c r="F18" s="15"/>
      <c r="G18" s="97" t="s">
        <v>30</v>
      </c>
      <c r="H18" s="98"/>
      <c r="I18" s="30" t="s">
        <v>31</v>
      </c>
      <c r="K18" s="7"/>
      <c r="L18" s="20" t="s">
        <v>32</v>
      </c>
      <c r="M18" s="24">
        <v>0.3</v>
      </c>
      <c r="N18" s="27">
        <v>0.2</v>
      </c>
      <c r="O18" s="7"/>
    </row>
    <row r="19" spans="1:15" x14ac:dyDescent="0.55000000000000004">
      <c r="A19" s="23">
        <v>5</v>
      </c>
      <c r="B19" s="1"/>
      <c r="C19" s="2"/>
      <c r="D19" s="2"/>
      <c r="E19" s="26">
        <f t="shared" si="0"/>
        <v>0</v>
      </c>
      <c r="F19" s="15"/>
      <c r="G19" s="23" t="s">
        <v>33</v>
      </c>
      <c r="H19" s="20" t="s">
        <v>34</v>
      </c>
      <c r="I19" s="25">
        <v>0.04</v>
      </c>
      <c r="J19" s="31">
        <v>0.04</v>
      </c>
      <c r="K19" s="7"/>
      <c r="L19" s="20" t="s">
        <v>35</v>
      </c>
      <c r="M19" s="24">
        <v>0.3</v>
      </c>
      <c r="N19" s="27">
        <v>0.2</v>
      </c>
      <c r="O19" s="7"/>
    </row>
    <row r="20" spans="1:15" ht="16.8" x14ac:dyDescent="0.75">
      <c r="A20" s="68"/>
      <c r="B20" s="68" t="s">
        <v>12</v>
      </c>
      <c r="C20" s="32">
        <f>SUM(C15:C19)</f>
        <v>0.16</v>
      </c>
      <c r="D20" s="88" t="s">
        <v>36</v>
      </c>
      <c r="E20" s="89">
        <f>SUM(E15:E19)</f>
        <v>2.546153846153846</v>
      </c>
      <c r="F20" s="34"/>
      <c r="G20" s="23"/>
      <c r="H20" s="20" t="s">
        <v>37</v>
      </c>
      <c r="I20" s="25" t="s">
        <v>38</v>
      </c>
      <c r="J20" s="31">
        <v>0.13</v>
      </c>
      <c r="K20" s="7"/>
      <c r="L20" s="20" t="s">
        <v>39</v>
      </c>
      <c r="M20" s="24">
        <v>0.3</v>
      </c>
      <c r="N20" s="27">
        <v>0.25</v>
      </c>
      <c r="O20" s="7"/>
    </row>
    <row r="21" spans="1:15" x14ac:dyDescent="0.55000000000000004">
      <c r="A21" s="66"/>
      <c r="B21" s="67"/>
      <c r="C21" s="67"/>
      <c r="D21" s="67"/>
      <c r="E21" s="74"/>
      <c r="F21" s="7"/>
      <c r="G21" s="97" t="s">
        <v>40</v>
      </c>
      <c r="H21" s="98"/>
      <c r="I21" s="25" t="s">
        <v>38</v>
      </c>
      <c r="J21" s="31">
        <v>0.1</v>
      </c>
      <c r="K21" s="7"/>
      <c r="L21" s="20" t="s">
        <v>41</v>
      </c>
      <c r="M21" s="24">
        <v>0.3</v>
      </c>
      <c r="N21" s="27">
        <v>0.2</v>
      </c>
      <c r="O21" s="7"/>
    </row>
    <row r="22" spans="1:15" x14ac:dyDescent="0.55000000000000004">
      <c r="A22" s="47" t="s">
        <v>42</v>
      </c>
      <c r="B22" s="75"/>
      <c r="C22" s="75"/>
      <c r="D22" s="75"/>
      <c r="E22" s="48"/>
      <c r="F22" s="7"/>
      <c r="G22" s="97" t="s">
        <v>43</v>
      </c>
      <c r="H22" s="98"/>
      <c r="I22" s="24">
        <v>0</v>
      </c>
      <c r="J22" s="31">
        <v>0.17</v>
      </c>
      <c r="K22" s="7"/>
      <c r="L22" s="20" t="s">
        <v>44</v>
      </c>
      <c r="M22" s="24">
        <v>0.24</v>
      </c>
      <c r="N22" s="27">
        <v>0.16</v>
      </c>
      <c r="O22" s="7"/>
    </row>
    <row r="23" spans="1:15" ht="17.399999999999999" x14ac:dyDescent="0.75">
      <c r="A23" s="69"/>
      <c r="B23" s="70" t="s">
        <v>45</v>
      </c>
      <c r="C23" s="71" t="s">
        <v>46</v>
      </c>
      <c r="D23" s="53">
        <v>0.17</v>
      </c>
      <c r="E23" s="43" t="s">
        <v>20</v>
      </c>
      <c r="F23" s="7"/>
      <c r="G23" s="7"/>
      <c r="H23" s="7"/>
      <c r="I23" s="7"/>
      <c r="J23" s="31">
        <v>0</v>
      </c>
      <c r="K23" s="7"/>
      <c r="L23" s="20" t="s">
        <v>47</v>
      </c>
      <c r="M23" s="24">
        <v>0.6</v>
      </c>
      <c r="N23" s="27">
        <v>0.4</v>
      </c>
      <c r="O23" s="7"/>
    </row>
    <row r="24" spans="1:15" ht="17.399999999999999" x14ac:dyDescent="0.75">
      <c r="A24" s="69"/>
      <c r="B24" s="72" t="s">
        <v>48</v>
      </c>
      <c r="C24" s="73" t="s">
        <v>49</v>
      </c>
      <c r="D24" s="51">
        <v>0</v>
      </c>
      <c r="E24" s="68" t="s">
        <v>20</v>
      </c>
      <c r="F24" s="7"/>
      <c r="G24" s="47" t="s">
        <v>50</v>
      </c>
      <c r="H24" s="48"/>
      <c r="I24" s="35" t="s">
        <v>51</v>
      </c>
      <c r="K24" s="7"/>
      <c r="L24" s="20" t="s">
        <v>52</v>
      </c>
      <c r="M24" s="24">
        <v>0.45</v>
      </c>
      <c r="N24" s="27">
        <v>0.3</v>
      </c>
      <c r="O24" s="7"/>
    </row>
    <row r="25" spans="1:15" x14ac:dyDescent="0.55000000000000004">
      <c r="A25" s="66"/>
      <c r="B25" s="67"/>
      <c r="C25" s="55"/>
      <c r="D25" s="55"/>
      <c r="E25" s="56"/>
      <c r="F25" s="7"/>
      <c r="G25" s="28" t="s">
        <v>53</v>
      </c>
      <c r="H25" s="29"/>
      <c r="I25" s="20">
        <v>0.02</v>
      </c>
      <c r="K25" s="7"/>
      <c r="L25" s="20" t="s">
        <v>54</v>
      </c>
      <c r="M25" s="24">
        <v>1.5</v>
      </c>
      <c r="N25" s="27">
        <v>1.2</v>
      </c>
      <c r="O25" s="7"/>
    </row>
    <row r="26" spans="1:15" ht="16.5" x14ac:dyDescent="0.6">
      <c r="A26" s="63" t="s">
        <v>55</v>
      </c>
      <c r="B26" s="64"/>
      <c r="C26" s="65" t="s">
        <v>51</v>
      </c>
      <c r="D26" s="52">
        <v>0.02</v>
      </c>
      <c r="E26" s="62" t="s">
        <v>22</v>
      </c>
      <c r="F26" s="7"/>
      <c r="G26" s="28" t="s">
        <v>56</v>
      </c>
      <c r="H26" s="29"/>
      <c r="I26" s="20">
        <v>0.04</v>
      </c>
      <c r="K26" s="7"/>
      <c r="L26" s="20" t="s">
        <v>57</v>
      </c>
      <c r="M26" s="24">
        <v>1.4</v>
      </c>
      <c r="N26" s="27">
        <v>1.1000000000000001</v>
      </c>
      <c r="O26" s="7"/>
    </row>
    <row r="27" spans="1:15" x14ac:dyDescent="0.55000000000000004">
      <c r="A27" s="54"/>
      <c r="B27" s="15"/>
      <c r="C27" s="55"/>
      <c r="D27" s="55"/>
      <c r="E27" s="56"/>
      <c r="F27" s="7"/>
      <c r="G27" s="7"/>
      <c r="H27" s="7"/>
      <c r="I27" s="7"/>
      <c r="J27" s="7"/>
      <c r="K27" s="7"/>
      <c r="L27" s="20" t="s">
        <v>58</v>
      </c>
      <c r="M27" s="24">
        <v>1.7</v>
      </c>
      <c r="N27" s="27">
        <v>1.2</v>
      </c>
      <c r="O27" s="7"/>
    </row>
    <row r="28" spans="1:15" ht="23.4" x14ac:dyDescent="1">
      <c r="A28" s="57" t="s">
        <v>59</v>
      </c>
      <c r="B28" s="58"/>
      <c r="C28" s="59" t="s">
        <v>60</v>
      </c>
      <c r="D28" s="60">
        <f>1/(D23+E20+D24)+D26</f>
        <v>0.38816765788728408</v>
      </c>
      <c r="E28" s="61" t="s">
        <v>61</v>
      </c>
      <c r="F28" s="7"/>
      <c r="G28" s="7"/>
      <c r="H28" s="7"/>
      <c r="I28" s="7"/>
      <c r="J28" s="7"/>
      <c r="K28" s="7"/>
      <c r="L28" s="20" t="s">
        <v>62</v>
      </c>
      <c r="M28" s="24">
        <v>1.3</v>
      </c>
      <c r="N28" s="27">
        <f>0.2+1</f>
        <v>1.2</v>
      </c>
      <c r="O28" s="7"/>
    </row>
    <row r="29" spans="1:15" x14ac:dyDescent="0.55000000000000004">
      <c r="A29" s="87"/>
      <c r="B29" s="15"/>
      <c r="C29" s="15"/>
      <c r="D29" s="15"/>
      <c r="E29" s="15"/>
      <c r="F29" s="7"/>
      <c r="G29" s="7"/>
      <c r="H29" s="7"/>
      <c r="I29" s="7"/>
      <c r="J29" s="7"/>
      <c r="K29" s="7"/>
      <c r="L29" s="20" t="s">
        <v>63</v>
      </c>
      <c r="M29" s="24">
        <f>0.7+0.6*0.7</f>
        <v>1.1199999999999999</v>
      </c>
      <c r="N29" s="27">
        <f>0.2+0.7</f>
        <v>0.89999999999999991</v>
      </c>
      <c r="O29" s="7"/>
    </row>
    <row r="30" spans="1:15" ht="19.5" x14ac:dyDescent="0.75">
      <c r="A30" s="86" t="s">
        <v>1</v>
      </c>
      <c r="B30" s="49"/>
      <c r="C30" s="37"/>
      <c r="D30" s="37"/>
      <c r="E30" s="38"/>
      <c r="F30" s="7"/>
      <c r="G30" s="7"/>
      <c r="H30" s="7"/>
      <c r="I30" s="7"/>
      <c r="J30" s="7"/>
      <c r="K30" s="7"/>
      <c r="L30" s="20" t="s">
        <v>64</v>
      </c>
      <c r="M30" s="24">
        <f>0.3+1.4*0.5</f>
        <v>1</v>
      </c>
      <c r="N30" s="27">
        <f>0.2+0.5</f>
        <v>0.7</v>
      </c>
      <c r="O30" s="7"/>
    </row>
    <row r="31" spans="1:15" ht="43.2" x14ac:dyDescent="0.55000000000000004">
      <c r="A31" s="77" t="s">
        <v>4</v>
      </c>
      <c r="B31" s="78" t="s">
        <v>5</v>
      </c>
      <c r="C31" s="79" t="s">
        <v>6</v>
      </c>
      <c r="D31" s="39" t="s">
        <v>7</v>
      </c>
      <c r="E31" s="39" t="s">
        <v>8</v>
      </c>
      <c r="F31" s="7"/>
      <c r="G31" s="7"/>
      <c r="H31" s="7"/>
      <c r="I31" s="7"/>
      <c r="J31" s="7"/>
      <c r="K31" s="7"/>
      <c r="L31" s="20" t="s">
        <v>65</v>
      </c>
      <c r="M31" s="24">
        <f>0.3+1.4*0.3</f>
        <v>0.72</v>
      </c>
      <c r="N31" s="27">
        <f>0.2+0.3</f>
        <v>0.5</v>
      </c>
      <c r="O31" s="7"/>
    </row>
    <row r="32" spans="1:15" ht="16.8" x14ac:dyDescent="0.55000000000000004">
      <c r="A32" s="80"/>
      <c r="B32" s="81"/>
      <c r="C32" s="82" t="s">
        <v>66</v>
      </c>
      <c r="D32" s="36" t="s">
        <v>67</v>
      </c>
      <c r="E32" s="18" t="s">
        <v>13</v>
      </c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6.2" x14ac:dyDescent="0.55000000000000004">
      <c r="A33" s="83"/>
      <c r="B33" s="84"/>
      <c r="C33" s="85" t="s">
        <v>18</v>
      </c>
      <c r="D33" s="23" t="s">
        <v>19</v>
      </c>
      <c r="E33" s="23" t="s">
        <v>20</v>
      </c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55000000000000004">
      <c r="A34" s="76">
        <v>1</v>
      </c>
      <c r="B34" s="50"/>
      <c r="C34" s="2">
        <v>0</v>
      </c>
      <c r="D34" s="2">
        <v>0</v>
      </c>
      <c r="E34" s="26">
        <f>IF(D34=0,D34,C34/D34)</f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55000000000000004">
      <c r="A35" s="23">
        <v>2</v>
      </c>
      <c r="B35" s="1"/>
      <c r="C35" s="2"/>
      <c r="D35" s="2"/>
      <c r="E35" s="26">
        <f t="shared" ref="E35:E38" si="1">IF(D35=0,D35,C35/D35)</f>
        <v>0</v>
      </c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55000000000000004">
      <c r="A36" s="23">
        <v>3</v>
      </c>
      <c r="B36" s="1"/>
      <c r="C36" s="2"/>
      <c r="D36" s="2"/>
      <c r="E36" s="26">
        <f t="shared" si="1"/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55000000000000004">
      <c r="A37" s="23">
        <v>4</v>
      </c>
      <c r="B37" s="1"/>
      <c r="C37" s="2"/>
      <c r="D37" s="2"/>
      <c r="E37" s="26">
        <f t="shared" si="1"/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55000000000000004">
      <c r="A38" s="23">
        <v>5</v>
      </c>
      <c r="B38" s="1"/>
      <c r="C38" s="2"/>
      <c r="D38" s="2"/>
      <c r="E38" s="26">
        <f t="shared" si="1"/>
        <v>0</v>
      </c>
      <c r="F38" s="7"/>
      <c r="L38" s="7"/>
      <c r="M38" s="7"/>
      <c r="N38" s="7"/>
      <c r="O38" s="7"/>
    </row>
    <row r="39" spans="1:15" ht="16.8" x14ac:dyDescent="0.75">
      <c r="A39" s="20"/>
      <c r="B39" s="20" t="s">
        <v>12</v>
      </c>
      <c r="C39" s="32">
        <f>SUM(C34:C38)</f>
        <v>0</v>
      </c>
      <c r="D39" s="33" t="s">
        <v>36</v>
      </c>
      <c r="E39" s="27">
        <f>SUM(E34:E38)</f>
        <v>0</v>
      </c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55000000000000004">
      <c r="A40" s="66"/>
      <c r="B40" s="67"/>
      <c r="C40" s="67"/>
      <c r="D40" s="67"/>
      <c r="E40" s="74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55000000000000004">
      <c r="A41" s="47" t="s">
        <v>42</v>
      </c>
      <c r="B41" s="75"/>
      <c r="C41" s="75"/>
      <c r="D41" s="75"/>
      <c r="E41" s="48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7.399999999999999" x14ac:dyDescent="0.75">
      <c r="A42" s="69"/>
      <c r="B42" s="70" t="s">
        <v>45</v>
      </c>
      <c r="C42" s="71" t="s">
        <v>46</v>
      </c>
      <c r="D42" s="53">
        <v>0.17</v>
      </c>
      <c r="E42" s="43" t="s">
        <v>20</v>
      </c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7.399999999999999" x14ac:dyDescent="0.75">
      <c r="A43" s="69"/>
      <c r="B43" s="72" t="s">
        <v>48</v>
      </c>
      <c r="C43" s="73" t="s">
        <v>49</v>
      </c>
      <c r="D43" s="51">
        <v>0</v>
      </c>
      <c r="E43" s="68" t="s">
        <v>20</v>
      </c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55000000000000004">
      <c r="A44" s="66"/>
      <c r="B44" s="67"/>
      <c r="C44" s="55"/>
      <c r="D44" s="55"/>
      <c r="E44" s="56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6.5" x14ac:dyDescent="0.6">
      <c r="A45" s="63" t="s">
        <v>55</v>
      </c>
      <c r="B45" s="64"/>
      <c r="C45" s="65" t="s">
        <v>51</v>
      </c>
      <c r="D45" s="52">
        <v>0.02</v>
      </c>
      <c r="E45" s="62" t="s">
        <v>22</v>
      </c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55000000000000004">
      <c r="A46" s="54"/>
      <c r="B46" s="15"/>
      <c r="C46" s="55"/>
      <c r="D46" s="55"/>
      <c r="E46" s="56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23.4" x14ac:dyDescent="1">
      <c r="A47" s="57" t="s">
        <v>59</v>
      </c>
      <c r="B47" s="58"/>
      <c r="C47" s="59" t="s">
        <v>60</v>
      </c>
      <c r="D47" s="60">
        <f>1/(D42+E39+D43)+D45</f>
        <v>5.9023529411764697</v>
      </c>
      <c r="E47" s="61" t="s">
        <v>61</v>
      </c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5500000000000000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9.5" x14ac:dyDescent="0.75">
      <c r="A49" s="86" t="s">
        <v>1</v>
      </c>
      <c r="B49" s="49"/>
      <c r="C49" s="37"/>
      <c r="D49" s="37"/>
      <c r="E49" s="38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43.2" x14ac:dyDescent="0.55000000000000004">
      <c r="A50" s="77" t="s">
        <v>4</v>
      </c>
      <c r="B50" s="78" t="s">
        <v>5</v>
      </c>
      <c r="C50" s="79" t="s">
        <v>6</v>
      </c>
      <c r="D50" s="39" t="s">
        <v>7</v>
      </c>
      <c r="E50" s="39" t="s">
        <v>8</v>
      </c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6.8" x14ac:dyDescent="0.55000000000000004">
      <c r="A51" s="80"/>
      <c r="B51" s="81"/>
      <c r="C51" s="82" t="s">
        <v>66</v>
      </c>
      <c r="D51" s="36" t="s">
        <v>67</v>
      </c>
      <c r="E51" s="18" t="s">
        <v>13</v>
      </c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6.2" x14ac:dyDescent="0.55000000000000004">
      <c r="A52" s="83"/>
      <c r="B52" s="84"/>
      <c r="C52" s="85" t="s">
        <v>18</v>
      </c>
      <c r="D52" s="23" t="s">
        <v>19</v>
      </c>
      <c r="E52" s="23" t="s">
        <v>20</v>
      </c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55000000000000004">
      <c r="A53" s="76">
        <v>1</v>
      </c>
      <c r="B53" s="50"/>
      <c r="C53" s="2">
        <v>0</v>
      </c>
      <c r="D53" s="2">
        <v>0</v>
      </c>
      <c r="E53" s="26">
        <f>IF(D53=0,D53,C53/D53)</f>
        <v>0</v>
      </c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55000000000000004">
      <c r="A54" s="23">
        <v>2</v>
      </c>
      <c r="B54" s="1"/>
      <c r="C54" s="2"/>
      <c r="D54" s="2"/>
      <c r="E54" s="26">
        <f t="shared" ref="E54:E57" si="2">IF(D54=0,D54,C54/D54)</f>
        <v>0</v>
      </c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55000000000000004">
      <c r="A55" s="23">
        <v>3</v>
      </c>
      <c r="B55" s="1"/>
      <c r="C55" s="2"/>
      <c r="D55" s="2"/>
      <c r="E55" s="26">
        <f t="shared" si="2"/>
        <v>0</v>
      </c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55000000000000004">
      <c r="A56" s="23">
        <v>4</v>
      </c>
      <c r="B56" s="1"/>
      <c r="C56" s="2"/>
      <c r="D56" s="2"/>
      <c r="E56" s="26">
        <f t="shared" si="2"/>
        <v>0</v>
      </c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55000000000000004">
      <c r="A57" s="23">
        <v>5</v>
      </c>
      <c r="B57" s="1"/>
      <c r="C57" s="2"/>
      <c r="D57" s="2"/>
      <c r="E57" s="26">
        <f t="shared" si="2"/>
        <v>0</v>
      </c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6.8" x14ac:dyDescent="0.75">
      <c r="A58" s="20"/>
      <c r="B58" s="20" t="s">
        <v>12</v>
      </c>
      <c r="C58" s="32">
        <f>SUM(C53:C57)</f>
        <v>0</v>
      </c>
      <c r="D58" s="33" t="s">
        <v>36</v>
      </c>
      <c r="E58" s="27">
        <f>SUM(E53:E57)</f>
        <v>0</v>
      </c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55000000000000004">
      <c r="A59" s="66"/>
      <c r="B59" s="67"/>
      <c r="C59" s="67"/>
      <c r="D59" s="67"/>
      <c r="E59" s="74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55000000000000004">
      <c r="A60" s="47" t="s">
        <v>42</v>
      </c>
      <c r="B60" s="75"/>
      <c r="C60" s="75"/>
      <c r="D60" s="75"/>
      <c r="E60" s="48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7.399999999999999" x14ac:dyDescent="0.75">
      <c r="A61" s="69"/>
      <c r="B61" s="70" t="s">
        <v>45</v>
      </c>
      <c r="C61" s="71" t="s">
        <v>46</v>
      </c>
      <c r="D61" s="53">
        <v>0.17</v>
      </c>
      <c r="E61" s="43" t="s">
        <v>20</v>
      </c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7.399999999999999" x14ac:dyDescent="0.75">
      <c r="A62" s="69"/>
      <c r="B62" s="72" t="s">
        <v>48</v>
      </c>
      <c r="C62" s="73" t="s">
        <v>49</v>
      </c>
      <c r="D62" s="51">
        <v>0</v>
      </c>
      <c r="E62" s="68" t="s">
        <v>20</v>
      </c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55000000000000004">
      <c r="A63" s="66"/>
      <c r="B63" s="67"/>
      <c r="C63" s="55"/>
      <c r="D63" s="55"/>
      <c r="E63" s="56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6.5" x14ac:dyDescent="0.6">
      <c r="A64" s="63" t="s">
        <v>55</v>
      </c>
      <c r="B64" s="64"/>
      <c r="C64" s="65" t="s">
        <v>51</v>
      </c>
      <c r="D64" s="52">
        <v>0.02</v>
      </c>
      <c r="E64" s="62" t="s">
        <v>22</v>
      </c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55000000000000004">
      <c r="A65" s="54"/>
      <c r="B65" s="15"/>
      <c r="C65" s="55"/>
      <c r="D65" s="55"/>
      <c r="E65" s="56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23.4" x14ac:dyDescent="1">
      <c r="A66" s="57" t="s">
        <v>59</v>
      </c>
      <c r="B66" s="58"/>
      <c r="C66" s="59" t="s">
        <v>60</v>
      </c>
      <c r="D66" s="60">
        <f>1/(D61+E58+D62)+D64</f>
        <v>5.9023529411764697</v>
      </c>
      <c r="E66" s="61" t="s">
        <v>61</v>
      </c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5500000000000000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9.5" x14ac:dyDescent="0.75">
      <c r="A68" s="86" t="s">
        <v>1</v>
      </c>
      <c r="B68" s="49"/>
      <c r="C68" s="37"/>
      <c r="D68" s="37"/>
      <c r="E68" s="38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43.2" x14ac:dyDescent="0.55000000000000004">
      <c r="A69" s="77" t="s">
        <v>4</v>
      </c>
      <c r="B69" s="78" t="s">
        <v>5</v>
      </c>
      <c r="C69" s="79" t="s">
        <v>6</v>
      </c>
      <c r="D69" s="39" t="s">
        <v>7</v>
      </c>
      <c r="E69" s="39" t="s">
        <v>8</v>
      </c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6.8" x14ac:dyDescent="0.55000000000000004">
      <c r="A70" s="80"/>
      <c r="B70" s="81"/>
      <c r="C70" s="82" t="s">
        <v>66</v>
      </c>
      <c r="D70" s="36" t="s">
        <v>67</v>
      </c>
      <c r="E70" s="18" t="s">
        <v>13</v>
      </c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6.2" x14ac:dyDescent="0.55000000000000004">
      <c r="A71" s="83"/>
      <c r="B71" s="84"/>
      <c r="C71" s="85" t="s">
        <v>18</v>
      </c>
      <c r="D71" s="23" t="s">
        <v>19</v>
      </c>
      <c r="E71" s="23" t="s">
        <v>20</v>
      </c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x14ac:dyDescent="0.55000000000000004">
      <c r="A72" s="76">
        <v>1</v>
      </c>
      <c r="B72" s="50"/>
      <c r="C72" s="2">
        <v>0</v>
      </c>
      <c r="D72" s="2">
        <v>0</v>
      </c>
      <c r="E72" s="26">
        <f>IF(D72=0,D72,C72/D72)</f>
        <v>0</v>
      </c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x14ac:dyDescent="0.55000000000000004">
      <c r="A73" s="23">
        <v>2</v>
      </c>
      <c r="B73" s="1"/>
      <c r="C73" s="2"/>
      <c r="D73" s="2"/>
      <c r="E73" s="26">
        <f t="shared" ref="E73:E76" si="3">IF(D73=0,D73,C73/D73)</f>
        <v>0</v>
      </c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55000000000000004">
      <c r="A74" s="23">
        <v>3</v>
      </c>
      <c r="B74" s="1"/>
      <c r="C74" s="2"/>
      <c r="D74" s="2"/>
      <c r="E74" s="26">
        <f t="shared" si="3"/>
        <v>0</v>
      </c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55000000000000004">
      <c r="A75" s="23">
        <v>4</v>
      </c>
      <c r="B75" s="1"/>
      <c r="C75" s="2"/>
      <c r="D75" s="2"/>
      <c r="E75" s="26">
        <f t="shared" si="3"/>
        <v>0</v>
      </c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x14ac:dyDescent="0.55000000000000004">
      <c r="A76" s="23">
        <v>5</v>
      </c>
      <c r="B76" s="1"/>
      <c r="C76" s="2"/>
      <c r="D76" s="2"/>
      <c r="E76" s="26">
        <f t="shared" si="3"/>
        <v>0</v>
      </c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6.8" x14ac:dyDescent="0.75">
      <c r="A77" s="20"/>
      <c r="B77" s="20" t="s">
        <v>12</v>
      </c>
      <c r="C77" s="32">
        <f>SUM(C72:C76)</f>
        <v>0</v>
      </c>
      <c r="D77" s="33" t="s">
        <v>36</v>
      </c>
      <c r="E77" s="27">
        <f>SUM(E72:E76)</f>
        <v>0</v>
      </c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x14ac:dyDescent="0.55000000000000004">
      <c r="A78" s="66"/>
      <c r="B78" s="67"/>
      <c r="C78" s="67"/>
      <c r="D78" s="67"/>
      <c r="E78" s="74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x14ac:dyDescent="0.55000000000000004">
      <c r="A79" s="47" t="s">
        <v>42</v>
      </c>
      <c r="B79" s="75"/>
      <c r="C79" s="75"/>
      <c r="D79" s="75"/>
      <c r="E79" s="48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7.399999999999999" x14ac:dyDescent="0.75">
      <c r="A80" s="69"/>
      <c r="B80" s="70" t="s">
        <v>45</v>
      </c>
      <c r="C80" s="71" t="s">
        <v>46</v>
      </c>
      <c r="D80" s="53">
        <v>0.17</v>
      </c>
      <c r="E80" s="43" t="s">
        <v>20</v>
      </c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7.399999999999999" x14ac:dyDescent="0.75">
      <c r="A81" s="69"/>
      <c r="B81" s="72" t="s">
        <v>48</v>
      </c>
      <c r="C81" s="73" t="s">
        <v>49</v>
      </c>
      <c r="D81" s="51">
        <v>0</v>
      </c>
      <c r="E81" s="68" t="s">
        <v>20</v>
      </c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x14ac:dyDescent="0.55000000000000004">
      <c r="A82" s="66"/>
      <c r="B82" s="67"/>
      <c r="C82" s="55"/>
      <c r="D82" s="55"/>
      <c r="E82" s="56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6.5" x14ac:dyDescent="0.6">
      <c r="A83" s="63" t="s">
        <v>55</v>
      </c>
      <c r="B83" s="64"/>
      <c r="C83" s="65" t="s">
        <v>51</v>
      </c>
      <c r="D83" s="52">
        <v>0.02</v>
      </c>
      <c r="E83" s="62" t="s">
        <v>22</v>
      </c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55000000000000004">
      <c r="A84" s="54"/>
      <c r="B84" s="15"/>
      <c r="C84" s="55"/>
      <c r="D84" s="55"/>
      <c r="E84" s="56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23.4" x14ac:dyDescent="1">
      <c r="A85" s="57" t="s">
        <v>59</v>
      </c>
      <c r="B85" s="58"/>
      <c r="C85" s="59" t="s">
        <v>60</v>
      </c>
      <c r="D85" s="60">
        <f>1/(D80+E77+D81)+D83</f>
        <v>5.9023529411764697</v>
      </c>
      <c r="E85" s="61" t="s">
        <v>61</v>
      </c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5500000000000000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9.5" x14ac:dyDescent="0.75">
      <c r="A87" s="86" t="s">
        <v>1</v>
      </c>
      <c r="B87" s="49"/>
      <c r="C87" s="37"/>
      <c r="D87" s="37"/>
      <c r="E87" s="38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43.2" x14ac:dyDescent="0.55000000000000004">
      <c r="A88" s="77" t="s">
        <v>4</v>
      </c>
      <c r="B88" s="78" t="s">
        <v>5</v>
      </c>
      <c r="C88" s="79" t="s">
        <v>6</v>
      </c>
      <c r="D88" s="39" t="s">
        <v>7</v>
      </c>
      <c r="E88" s="39" t="s">
        <v>8</v>
      </c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6.8" x14ac:dyDescent="0.55000000000000004">
      <c r="A89" s="80"/>
      <c r="B89" s="81"/>
      <c r="C89" s="82" t="s">
        <v>66</v>
      </c>
      <c r="D89" s="36" t="s">
        <v>67</v>
      </c>
      <c r="E89" s="18" t="s">
        <v>13</v>
      </c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6.2" x14ac:dyDescent="0.55000000000000004">
      <c r="A90" s="83"/>
      <c r="B90" s="84"/>
      <c r="C90" s="85" t="s">
        <v>18</v>
      </c>
      <c r="D90" s="23" t="s">
        <v>19</v>
      </c>
      <c r="E90" s="23" t="s">
        <v>20</v>
      </c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55000000000000004">
      <c r="A91" s="76">
        <v>1</v>
      </c>
      <c r="B91" s="50"/>
      <c r="C91" s="2">
        <v>0</v>
      </c>
      <c r="D91" s="2">
        <v>0</v>
      </c>
      <c r="E91" s="26">
        <f>IF(D91=0,D91,C91/D91)</f>
        <v>0</v>
      </c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55000000000000004">
      <c r="A92" s="23">
        <v>2</v>
      </c>
      <c r="B92" s="1"/>
      <c r="C92" s="2"/>
      <c r="D92" s="2"/>
      <c r="E92" s="26">
        <f t="shared" ref="E92:E95" si="4">IF(D92=0,D92,C92/D92)</f>
        <v>0</v>
      </c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x14ac:dyDescent="0.55000000000000004">
      <c r="A93" s="23">
        <v>3</v>
      </c>
      <c r="B93" s="1"/>
      <c r="C93" s="2"/>
      <c r="D93" s="2"/>
      <c r="E93" s="26">
        <f t="shared" si="4"/>
        <v>0</v>
      </c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x14ac:dyDescent="0.55000000000000004">
      <c r="A94" s="23">
        <v>4</v>
      </c>
      <c r="B94" s="1"/>
      <c r="C94" s="2"/>
      <c r="D94" s="2"/>
      <c r="E94" s="26">
        <f t="shared" si="4"/>
        <v>0</v>
      </c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x14ac:dyDescent="0.55000000000000004">
      <c r="A95" s="23">
        <v>5</v>
      </c>
      <c r="B95" s="1"/>
      <c r="C95" s="2"/>
      <c r="D95" s="2"/>
      <c r="E95" s="26">
        <f t="shared" si="4"/>
        <v>0</v>
      </c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6.8" x14ac:dyDescent="0.75">
      <c r="A96" s="20"/>
      <c r="B96" s="20" t="s">
        <v>12</v>
      </c>
      <c r="C96" s="32">
        <f>SUM(C91:C95)</f>
        <v>0</v>
      </c>
      <c r="D96" s="33" t="s">
        <v>36</v>
      </c>
      <c r="E96" s="27">
        <f>SUM(E91:E95)</f>
        <v>0</v>
      </c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x14ac:dyDescent="0.55000000000000004">
      <c r="A97" s="66"/>
      <c r="B97" s="67"/>
      <c r="C97" s="67"/>
      <c r="D97" s="67"/>
      <c r="E97" s="74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x14ac:dyDescent="0.55000000000000004">
      <c r="A98" s="47" t="s">
        <v>42</v>
      </c>
      <c r="B98" s="75"/>
      <c r="C98" s="75"/>
      <c r="D98" s="75"/>
      <c r="E98" s="48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7.399999999999999" x14ac:dyDescent="0.75">
      <c r="A99" s="69"/>
      <c r="B99" s="70" t="s">
        <v>45</v>
      </c>
      <c r="C99" s="71" t="s">
        <v>46</v>
      </c>
      <c r="D99" s="53">
        <v>0.17</v>
      </c>
      <c r="E99" s="43" t="s">
        <v>20</v>
      </c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7.399999999999999" x14ac:dyDescent="0.75">
      <c r="A100" s="69"/>
      <c r="B100" s="72" t="s">
        <v>48</v>
      </c>
      <c r="C100" s="73" t="s">
        <v>49</v>
      </c>
      <c r="D100" s="51">
        <v>0</v>
      </c>
      <c r="E100" s="68" t="s">
        <v>20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x14ac:dyDescent="0.55000000000000004">
      <c r="A101" s="66"/>
      <c r="B101" s="67"/>
      <c r="C101" s="55"/>
      <c r="D101" s="55"/>
      <c r="E101" s="56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6.5" x14ac:dyDescent="0.6">
      <c r="A102" s="63" t="s">
        <v>55</v>
      </c>
      <c r="B102" s="64"/>
      <c r="C102" s="65" t="s">
        <v>51</v>
      </c>
      <c r="D102" s="52">
        <v>0.02</v>
      </c>
      <c r="E102" s="62" t="s">
        <v>22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x14ac:dyDescent="0.55000000000000004">
      <c r="A103" s="54"/>
      <c r="B103" s="15"/>
      <c r="C103" s="55"/>
      <c r="D103" s="55"/>
      <c r="E103" s="56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23.4" x14ac:dyDescent="1">
      <c r="A104" s="57" t="s">
        <v>59</v>
      </c>
      <c r="B104" s="58"/>
      <c r="C104" s="59" t="s">
        <v>60</v>
      </c>
      <c r="D104" s="60">
        <f>1/(D99+E96+D100)+D102</f>
        <v>5.9023529411764697</v>
      </c>
      <c r="E104" s="61" t="s">
        <v>61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x14ac:dyDescent="0.5500000000000000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9.5" x14ac:dyDescent="0.75">
      <c r="A106" s="86" t="s">
        <v>1</v>
      </c>
      <c r="B106" s="49"/>
      <c r="C106" s="37"/>
      <c r="D106" s="37"/>
      <c r="E106" s="38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43.2" x14ac:dyDescent="0.55000000000000004">
      <c r="A107" s="77" t="s">
        <v>4</v>
      </c>
      <c r="B107" s="78" t="s">
        <v>5</v>
      </c>
      <c r="C107" s="79" t="s">
        <v>6</v>
      </c>
      <c r="D107" s="39" t="s">
        <v>7</v>
      </c>
      <c r="E107" s="39" t="s">
        <v>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6.8" x14ac:dyDescent="0.55000000000000004">
      <c r="A108" s="80"/>
      <c r="B108" s="81"/>
      <c r="C108" s="82" t="s">
        <v>66</v>
      </c>
      <c r="D108" s="36" t="s">
        <v>67</v>
      </c>
      <c r="E108" s="18" t="s">
        <v>13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6.2" x14ac:dyDescent="0.55000000000000004">
      <c r="A109" s="83"/>
      <c r="B109" s="84"/>
      <c r="C109" s="85" t="s">
        <v>18</v>
      </c>
      <c r="D109" s="23" t="s">
        <v>19</v>
      </c>
      <c r="E109" s="23" t="s">
        <v>20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x14ac:dyDescent="0.55000000000000004">
      <c r="A110" s="76">
        <v>1</v>
      </c>
      <c r="B110" s="50"/>
      <c r="C110" s="2">
        <v>0</v>
      </c>
      <c r="D110" s="2">
        <v>0</v>
      </c>
      <c r="E110" s="26">
        <f>IF(D110=0,D110,C110/D110)</f>
        <v>0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x14ac:dyDescent="0.55000000000000004">
      <c r="A111" s="23">
        <v>2</v>
      </c>
      <c r="B111" s="1"/>
      <c r="C111" s="2"/>
      <c r="D111" s="2"/>
      <c r="E111" s="26">
        <f t="shared" ref="E111:E114" si="5">IF(D111=0,D111,C111/D111)</f>
        <v>0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55000000000000004">
      <c r="A112" s="23">
        <v>3</v>
      </c>
      <c r="B112" s="1"/>
      <c r="C112" s="2"/>
      <c r="D112" s="2"/>
      <c r="E112" s="26">
        <f t="shared" si="5"/>
        <v>0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55000000000000004">
      <c r="A113" s="23">
        <v>4</v>
      </c>
      <c r="B113" s="1"/>
      <c r="C113" s="2"/>
      <c r="D113" s="2"/>
      <c r="E113" s="26">
        <f t="shared" si="5"/>
        <v>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55000000000000004">
      <c r="A114" s="23">
        <v>5</v>
      </c>
      <c r="B114" s="1"/>
      <c r="C114" s="2"/>
      <c r="D114" s="2"/>
      <c r="E114" s="26">
        <f t="shared" si="5"/>
        <v>0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6.8" x14ac:dyDescent="0.75">
      <c r="A115" s="20"/>
      <c r="B115" s="20" t="s">
        <v>12</v>
      </c>
      <c r="C115" s="32">
        <f>SUM(C110:C114)</f>
        <v>0</v>
      </c>
      <c r="D115" s="33" t="s">
        <v>36</v>
      </c>
      <c r="E115" s="27">
        <f>SUM(E110:E114)</f>
        <v>0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x14ac:dyDescent="0.55000000000000004">
      <c r="A116" s="66"/>
      <c r="B116" s="67"/>
      <c r="C116" s="67"/>
      <c r="D116" s="67"/>
      <c r="E116" s="74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x14ac:dyDescent="0.55000000000000004">
      <c r="A117" s="47" t="s">
        <v>42</v>
      </c>
      <c r="B117" s="75"/>
      <c r="C117" s="75"/>
      <c r="D117" s="75"/>
      <c r="E117" s="48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7.399999999999999" x14ac:dyDescent="0.75">
      <c r="A118" s="69"/>
      <c r="B118" s="70" t="s">
        <v>45</v>
      </c>
      <c r="C118" s="71" t="s">
        <v>46</v>
      </c>
      <c r="D118" s="53">
        <v>0.17</v>
      </c>
      <c r="E118" s="43" t="s">
        <v>20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7.399999999999999" x14ac:dyDescent="0.75">
      <c r="A119" s="69"/>
      <c r="B119" s="72" t="s">
        <v>48</v>
      </c>
      <c r="C119" s="73" t="s">
        <v>49</v>
      </c>
      <c r="D119" s="51">
        <v>0</v>
      </c>
      <c r="E119" s="68" t="s">
        <v>20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x14ac:dyDescent="0.55000000000000004">
      <c r="A120" s="66"/>
      <c r="B120" s="67"/>
      <c r="C120" s="55"/>
      <c r="D120" s="55"/>
      <c r="E120" s="56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6.5" x14ac:dyDescent="0.6">
      <c r="A121" s="63" t="s">
        <v>55</v>
      </c>
      <c r="B121" s="64"/>
      <c r="C121" s="65" t="s">
        <v>51</v>
      </c>
      <c r="D121" s="52">
        <v>0.02</v>
      </c>
      <c r="E121" s="62" t="s">
        <v>22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x14ac:dyDescent="0.55000000000000004">
      <c r="A122" s="54"/>
      <c r="B122" s="15"/>
      <c r="C122" s="55"/>
      <c r="D122" s="55"/>
      <c r="E122" s="56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23.4" x14ac:dyDescent="1">
      <c r="A123" s="57" t="s">
        <v>59</v>
      </c>
      <c r="B123" s="58"/>
      <c r="C123" s="59" t="s">
        <v>60</v>
      </c>
      <c r="D123" s="60">
        <f>1/(D118+E115+D119)+D121</f>
        <v>5.9023529411764697</v>
      </c>
      <c r="E123" s="61" t="s">
        <v>61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x14ac:dyDescent="0.5500000000000000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9.5" x14ac:dyDescent="0.75">
      <c r="A125" s="86" t="s">
        <v>1</v>
      </c>
      <c r="B125" s="49"/>
      <c r="C125" s="37"/>
      <c r="D125" s="37"/>
      <c r="E125" s="38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43.2" x14ac:dyDescent="0.55000000000000004">
      <c r="A126" s="77" t="s">
        <v>4</v>
      </c>
      <c r="B126" s="78" t="s">
        <v>5</v>
      </c>
      <c r="C126" s="79" t="s">
        <v>6</v>
      </c>
      <c r="D126" s="39" t="s">
        <v>7</v>
      </c>
      <c r="E126" s="39" t="s">
        <v>8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6.8" x14ac:dyDescent="0.55000000000000004">
      <c r="A127" s="80"/>
      <c r="B127" s="81"/>
      <c r="C127" s="82" t="s">
        <v>66</v>
      </c>
      <c r="D127" s="36" t="s">
        <v>67</v>
      </c>
      <c r="E127" s="18" t="s">
        <v>13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6.2" x14ac:dyDescent="0.55000000000000004">
      <c r="A128" s="83"/>
      <c r="B128" s="84"/>
      <c r="C128" s="85" t="s">
        <v>18</v>
      </c>
      <c r="D128" s="23" t="s">
        <v>19</v>
      </c>
      <c r="E128" s="23" t="s">
        <v>20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55000000000000004">
      <c r="A129" s="76">
        <v>1</v>
      </c>
      <c r="B129" s="50"/>
      <c r="C129" s="2">
        <v>0</v>
      </c>
      <c r="D129" s="2">
        <v>0</v>
      </c>
      <c r="E129" s="26">
        <f>IF(D129=0,D129,C129/D129)</f>
        <v>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x14ac:dyDescent="0.55000000000000004">
      <c r="A130" s="23">
        <v>2</v>
      </c>
      <c r="B130" s="1"/>
      <c r="C130" s="2"/>
      <c r="D130" s="2"/>
      <c r="E130" s="26">
        <f t="shared" ref="E130:E133" si="6">IF(D130=0,D130,C130/D130)</f>
        <v>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x14ac:dyDescent="0.55000000000000004">
      <c r="A131" s="23">
        <v>3</v>
      </c>
      <c r="B131" s="1"/>
      <c r="C131" s="2"/>
      <c r="D131" s="2"/>
      <c r="E131" s="26">
        <f t="shared" si="6"/>
        <v>0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x14ac:dyDescent="0.55000000000000004">
      <c r="A132" s="23">
        <v>4</v>
      </c>
      <c r="B132" s="1"/>
      <c r="C132" s="2"/>
      <c r="D132" s="2"/>
      <c r="E132" s="26">
        <f t="shared" si="6"/>
        <v>0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x14ac:dyDescent="0.55000000000000004">
      <c r="A133" s="23">
        <v>5</v>
      </c>
      <c r="B133" s="1"/>
      <c r="C133" s="2"/>
      <c r="D133" s="2"/>
      <c r="E133" s="26">
        <f t="shared" si="6"/>
        <v>0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6.8" x14ac:dyDescent="0.75">
      <c r="A134" s="20"/>
      <c r="B134" s="20" t="s">
        <v>12</v>
      </c>
      <c r="C134" s="32">
        <f>SUM(C129:C133)</f>
        <v>0</v>
      </c>
      <c r="D134" s="33" t="s">
        <v>36</v>
      </c>
      <c r="E134" s="27">
        <f>SUM(E129:E133)</f>
        <v>0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x14ac:dyDescent="0.55000000000000004">
      <c r="A135" s="66"/>
      <c r="B135" s="67"/>
      <c r="C135" s="67"/>
      <c r="D135" s="67"/>
      <c r="E135" s="74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x14ac:dyDescent="0.55000000000000004">
      <c r="A136" s="47" t="s">
        <v>42</v>
      </c>
      <c r="B136" s="75"/>
      <c r="C136" s="75"/>
      <c r="D136" s="75"/>
      <c r="E136" s="48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7.399999999999999" x14ac:dyDescent="0.75">
      <c r="A137" s="69"/>
      <c r="B137" s="70" t="s">
        <v>45</v>
      </c>
      <c r="C137" s="71" t="s">
        <v>46</v>
      </c>
      <c r="D137" s="53">
        <v>0.17</v>
      </c>
      <c r="E137" s="43" t="s">
        <v>20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17.399999999999999" x14ac:dyDescent="0.75">
      <c r="A138" s="69"/>
      <c r="B138" s="72" t="s">
        <v>48</v>
      </c>
      <c r="C138" s="73" t="s">
        <v>49</v>
      </c>
      <c r="D138" s="51">
        <v>0</v>
      </c>
      <c r="E138" s="68" t="s">
        <v>20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55000000000000004">
      <c r="A139" s="66"/>
      <c r="B139" s="67"/>
      <c r="C139" s="55"/>
      <c r="D139" s="55"/>
      <c r="E139" s="56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6.5" x14ac:dyDescent="0.6">
      <c r="A140" s="63" t="s">
        <v>55</v>
      </c>
      <c r="B140" s="64"/>
      <c r="C140" s="65" t="s">
        <v>51</v>
      </c>
      <c r="D140" s="52">
        <v>0.02</v>
      </c>
      <c r="E140" s="62" t="s">
        <v>22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x14ac:dyDescent="0.55000000000000004">
      <c r="A141" s="54"/>
      <c r="B141" s="15"/>
      <c r="C141" s="55"/>
      <c r="D141" s="55"/>
      <c r="E141" s="56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23.4" x14ac:dyDescent="1">
      <c r="A142" s="57" t="s">
        <v>59</v>
      </c>
      <c r="B142" s="58"/>
      <c r="C142" s="59" t="s">
        <v>60</v>
      </c>
      <c r="D142" s="60">
        <f>1/(D137+E134+D138)+D140</f>
        <v>5.9023529411764697</v>
      </c>
      <c r="E142" s="61" t="s">
        <v>61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5500000000000000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19.5" x14ac:dyDescent="0.75">
      <c r="A144" s="86" t="s">
        <v>1</v>
      </c>
      <c r="B144" s="49"/>
      <c r="C144" s="37"/>
      <c r="D144" s="37"/>
      <c r="E144" s="38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43.2" x14ac:dyDescent="0.55000000000000004">
      <c r="A145" s="77" t="s">
        <v>4</v>
      </c>
      <c r="B145" s="78" t="s">
        <v>5</v>
      </c>
      <c r="C145" s="79" t="s">
        <v>6</v>
      </c>
      <c r="D145" s="39" t="s">
        <v>7</v>
      </c>
      <c r="E145" s="39" t="s">
        <v>8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6.8" x14ac:dyDescent="0.55000000000000004">
      <c r="A146" s="80"/>
      <c r="B146" s="81"/>
      <c r="C146" s="82" t="s">
        <v>66</v>
      </c>
      <c r="D146" s="36" t="s">
        <v>67</v>
      </c>
      <c r="E146" s="18" t="s">
        <v>13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16.2" x14ac:dyDescent="0.55000000000000004">
      <c r="A147" s="83"/>
      <c r="B147" s="84"/>
      <c r="C147" s="85" t="s">
        <v>18</v>
      </c>
      <c r="D147" s="23" t="s">
        <v>19</v>
      </c>
      <c r="E147" s="23" t="s">
        <v>20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x14ac:dyDescent="0.55000000000000004">
      <c r="A148" s="76">
        <v>1</v>
      </c>
      <c r="B148" s="50"/>
      <c r="C148" s="2">
        <v>0</v>
      </c>
      <c r="D148" s="2">
        <v>0</v>
      </c>
      <c r="E148" s="26">
        <f>IF(D148=0,D148,C148/D148)</f>
        <v>0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x14ac:dyDescent="0.55000000000000004">
      <c r="A149" s="23">
        <v>2</v>
      </c>
      <c r="B149" s="1"/>
      <c r="C149" s="2"/>
      <c r="D149" s="2"/>
      <c r="E149" s="26">
        <f t="shared" ref="E149:E152" si="7">IF(D149=0,D149,C149/D149)</f>
        <v>0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x14ac:dyDescent="0.55000000000000004">
      <c r="A150" s="23">
        <v>3</v>
      </c>
      <c r="B150" s="1"/>
      <c r="C150" s="2"/>
      <c r="D150" s="2"/>
      <c r="E150" s="26">
        <f t="shared" si="7"/>
        <v>0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x14ac:dyDescent="0.55000000000000004">
      <c r="A151" s="23">
        <v>4</v>
      </c>
      <c r="B151" s="1"/>
      <c r="C151" s="2"/>
      <c r="D151" s="2"/>
      <c r="E151" s="26">
        <f t="shared" si="7"/>
        <v>0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x14ac:dyDescent="0.55000000000000004">
      <c r="A152" s="23">
        <v>5</v>
      </c>
      <c r="B152" s="1"/>
      <c r="C152" s="2"/>
      <c r="D152" s="2"/>
      <c r="E152" s="26">
        <f t="shared" si="7"/>
        <v>0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6.8" x14ac:dyDescent="0.75">
      <c r="A153" s="20"/>
      <c r="B153" s="20" t="s">
        <v>12</v>
      </c>
      <c r="C153" s="32">
        <f>SUM(C148:C152)</f>
        <v>0</v>
      </c>
      <c r="D153" s="33" t="s">
        <v>36</v>
      </c>
      <c r="E153" s="27">
        <f>SUM(E148:E152)</f>
        <v>0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x14ac:dyDescent="0.55000000000000004">
      <c r="A154" s="66"/>
      <c r="B154" s="67"/>
      <c r="C154" s="67"/>
      <c r="D154" s="67"/>
      <c r="E154" s="74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x14ac:dyDescent="0.55000000000000004">
      <c r="A155" s="47" t="s">
        <v>42</v>
      </c>
      <c r="B155" s="75"/>
      <c r="C155" s="75"/>
      <c r="D155" s="75"/>
      <c r="E155" s="48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7.399999999999999" x14ac:dyDescent="0.75">
      <c r="A156" s="69"/>
      <c r="B156" s="70" t="s">
        <v>45</v>
      </c>
      <c r="C156" s="71" t="s">
        <v>46</v>
      </c>
      <c r="D156" s="53">
        <v>0.17</v>
      </c>
      <c r="E156" s="43" t="s">
        <v>20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7.399999999999999" x14ac:dyDescent="0.75">
      <c r="A157" s="69"/>
      <c r="B157" s="72" t="s">
        <v>48</v>
      </c>
      <c r="C157" s="73" t="s">
        <v>49</v>
      </c>
      <c r="D157" s="51">
        <v>0</v>
      </c>
      <c r="E157" s="68" t="s">
        <v>20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x14ac:dyDescent="0.55000000000000004">
      <c r="A158" s="66"/>
      <c r="B158" s="67"/>
      <c r="C158" s="55"/>
      <c r="D158" s="55"/>
      <c r="E158" s="56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16.5" x14ac:dyDescent="0.6">
      <c r="A159" s="63" t="s">
        <v>55</v>
      </c>
      <c r="B159" s="64"/>
      <c r="C159" s="65" t="s">
        <v>51</v>
      </c>
      <c r="D159" s="52">
        <v>0.02</v>
      </c>
      <c r="E159" s="62" t="s">
        <v>22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x14ac:dyDescent="0.55000000000000004">
      <c r="A160" s="54"/>
      <c r="B160" s="15"/>
      <c r="C160" s="55"/>
      <c r="D160" s="55"/>
      <c r="E160" s="56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23.4" x14ac:dyDescent="1">
      <c r="A161" s="57" t="s">
        <v>59</v>
      </c>
      <c r="B161" s="58"/>
      <c r="C161" s="59" t="s">
        <v>60</v>
      </c>
      <c r="D161" s="60">
        <f>1/(D156+E153+D157)+D159</f>
        <v>5.9023529411764697</v>
      </c>
      <c r="E161" s="61" t="s">
        <v>61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x14ac:dyDescent="0.5500000000000000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ht="19.5" x14ac:dyDescent="0.75">
      <c r="A163" s="86" t="s">
        <v>1</v>
      </c>
      <c r="B163" s="49"/>
      <c r="C163" s="37"/>
      <c r="D163" s="37"/>
      <c r="E163" s="38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43.2" x14ac:dyDescent="0.55000000000000004">
      <c r="A164" s="77" t="s">
        <v>4</v>
      </c>
      <c r="B164" s="78" t="s">
        <v>5</v>
      </c>
      <c r="C164" s="79" t="s">
        <v>6</v>
      </c>
      <c r="D164" s="39" t="s">
        <v>7</v>
      </c>
      <c r="E164" s="39" t="s">
        <v>8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6.8" x14ac:dyDescent="0.55000000000000004">
      <c r="A165" s="80"/>
      <c r="B165" s="81"/>
      <c r="C165" s="82" t="s">
        <v>66</v>
      </c>
      <c r="D165" s="36" t="s">
        <v>67</v>
      </c>
      <c r="E165" s="18" t="s">
        <v>13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6.2" x14ac:dyDescent="0.55000000000000004">
      <c r="A166" s="83"/>
      <c r="B166" s="84"/>
      <c r="C166" s="85" t="s">
        <v>18</v>
      </c>
      <c r="D166" s="23" t="s">
        <v>19</v>
      </c>
      <c r="E166" s="23" t="s">
        <v>20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x14ac:dyDescent="0.55000000000000004">
      <c r="A167" s="76">
        <v>1</v>
      </c>
      <c r="B167" s="50"/>
      <c r="C167" s="2">
        <v>0</v>
      </c>
      <c r="D167" s="2">
        <v>0</v>
      </c>
      <c r="E167" s="26">
        <f>IF(D167=0,D167,C167/D167)</f>
        <v>0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x14ac:dyDescent="0.55000000000000004">
      <c r="A168" s="23">
        <v>2</v>
      </c>
      <c r="B168" s="1"/>
      <c r="C168" s="2"/>
      <c r="D168" s="2"/>
      <c r="E168" s="26">
        <f t="shared" ref="E168:E171" si="8">IF(D168=0,D168,C168/D168)</f>
        <v>0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x14ac:dyDescent="0.55000000000000004">
      <c r="A169" s="23">
        <v>3</v>
      </c>
      <c r="B169" s="1"/>
      <c r="C169" s="2"/>
      <c r="D169" s="2"/>
      <c r="E169" s="26">
        <f t="shared" si="8"/>
        <v>0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x14ac:dyDescent="0.55000000000000004">
      <c r="A170" s="23">
        <v>4</v>
      </c>
      <c r="B170" s="1"/>
      <c r="C170" s="2"/>
      <c r="D170" s="2"/>
      <c r="E170" s="26">
        <f t="shared" si="8"/>
        <v>0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x14ac:dyDescent="0.55000000000000004">
      <c r="A171" s="23">
        <v>5</v>
      </c>
      <c r="B171" s="1"/>
      <c r="C171" s="2"/>
      <c r="D171" s="2"/>
      <c r="E171" s="26">
        <f t="shared" si="8"/>
        <v>0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6.8" x14ac:dyDescent="0.75">
      <c r="A172" s="20"/>
      <c r="B172" s="20" t="s">
        <v>12</v>
      </c>
      <c r="C172" s="32">
        <f>SUM(C167:C171)</f>
        <v>0</v>
      </c>
      <c r="D172" s="33" t="s">
        <v>36</v>
      </c>
      <c r="E172" s="27">
        <f>SUM(E167:E171)</f>
        <v>0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x14ac:dyDescent="0.55000000000000004">
      <c r="A173" s="66"/>
      <c r="B173" s="67"/>
      <c r="C173" s="67"/>
      <c r="D173" s="67"/>
      <c r="E173" s="74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x14ac:dyDescent="0.55000000000000004">
      <c r="A174" s="47" t="s">
        <v>42</v>
      </c>
      <c r="B174" s="75"/>
      <c r="C174" s="75"/>
      <c r="D174" s="75"/>
      <c r="E174" s="48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7.399999999999999" x14ac:dyDescent="0.75">
      <c r="A175" s="69"/>
      <c r="B175" s="70" t="s">
        <v>45</v>
      </c>
      <c r="C175" s="71" t="s">
        <v>46</v>
      </c>
      <c r="D175" s="53">
        <v>0.17</v>
      </c>
      <c r="E175" s="43" t="s">
        <v>20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7.399999999999999" x14ac:dyDescent="0.75">
      <c r="A176" s="69"/>
      <c r="B176" s="72" t="s">
        <v>48</v>
      </c>
      <c r="C176" s="73" t="s">
        <v>49</v>
      </c>
      <c r="D176" s="51">
        <v>0</v>
      </c>
      <c r="E176" s="68" t="s">
        <v>20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x14ac:dyDescent="0.55000000000000004">
      <c r="A177" s="66"/>
      <c r="B177" s="67"/>
      <c r="C177" s="55"/>
      <c r="D177" s="55"/>
      <c r="E177" s="56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6.5" x14ac:dyDescent="0.6">
      <c r="A178" s="63" t="s">
        <v>55</v>
      </c>
      <c r="B178" s="64"/>
      <c r="C178" s="65" t="s">
        <v>51</v>
      </c>
      <c r="D178" s="52">
        <v>0.02</v>
      </c>
      <c r="E178" s="62" t="s">
        <v>22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x14ac:dyDescent="0.55000000000000004">
      <c r="A179" s="54"/>
      <c r="B179" s="15"/>
      <c r="C179" s="55"/>
      <c r="D179" s="55"/>
      <c r="E179" s="56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23.4" x14ac:dyDescent="1">
      <c r="A180" s="57" t="s">
        <v>59</v>
      </c>
      <c r="B180" s="58"/>
      <c r="C180" s="59" t="s">
        <v>60</v>
      </c>
      <c r="D180" s="60">
        <f>1/(D175+E172+D176)+D178</f>
        <v>5.9023529411764697</v>
      </c>
      <c r="E180" s="61" t="s">
        <v>61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x14ac:dyDescent="0.5500000000000000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ht="19.5" x14ac:dyDescent="0.75">
      <c r="A182" s="86" t="s">
        <v>1</v>
      </c>
      <c r="B182" s="49"/>
      <c r="C182" s="37"/>
      <c r="D182" s="37"/>
      <c r="E182" s="38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43.2" x14ac:dyDescent="0.55000000000000004">
      <c r="A183" s="77" t="s">
        <v>4</v>
      </c>
      <c r="B183" s="78" t="s">
        <v>5</v>
      </c>
      <c r="C183" s="79" t="s">
        <v>6</v>
      </c>
      <c r="D183" s="39" t="s">
        <v>7</v>
      </c>
      <c r="E183" s="39" t="s">
        <v>8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16.8" x14ac:dyDescent="0.55000000000000004">
      <c r="A184" s="80"/>
      <c r="B184" s="81"/>
      <c r="C184" s="82" t="s">
        <v>66</v>
      </c>
      <c r="D184" s="36" t="s">
        <v>67</v>
      </c>
      <c r="E184" s="18" t="s">
        <v>13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6.2" x14ac:dyDescent="0.55000000000000004">
      <c r="A185" s="83"/>
      <c r="B185" s="84"/>
      <c r="C185" s="85" t="s">
        <v>18</v>
      </c>
      <c r="D185" s="23" t="s">
        <v>19</v>
      </c>
      <c r="E185" s="23" t="s">
        <v>20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x14ac:dyDescent="0.55000000000000004">
      <c r="A186" s="76">
        <v>1</v>
      </c>
      <c r="B186" s="50"/>
      <c r="C186" s="2">
        <v>0</v>
      </c>
      <c r="D186" s="2">
        <v>0</v>
      </c>
      <c r="E186" s="26">
        <f>IF(D186=0,D186,C186/D186)</f>
        <v>0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x14ac:dyDescent="0.55000000000000004">
      <c r="A187" s="23">
        <v>2</v>
      </c>
      <c r="B187" s="1"/>
      <c r="C187" s="2"/>
      <c r="D187" s="2"/>
      <c r="E187" s="26">
        <f t="shared" ref="E187:E190" si="9">IF(D187=0,D187,C187/D187)</f>
        <v>0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x14ac:dyDescent="0.55000000000000004">
      <c r="A188" s="23">
        <v>3</v>
      </c>
      <c r="B188" s="1"/>
      <c r="C188" s="2"/>
      <c r="D188" s="2"/>
      <c r="E188" s="26">
        <f t="shared" si="9"/>
        <v>0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x14ac:dyDescent="0.55000000000000004">
      <c r="A189" s="23">
        <v>4</v>
      </c>
      <c r="B189" s="1"/>
      <c r="C189" s="2"/>
      <c r="D189" s="2"/>
      <c r="E189" s="26">
        <f t="shared" si="9"/>
        <v>0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x14ac:dyDescent="0.55000000000000004">
      <c r="A190" s="23">
        <v>5</v>
      </c>
      <c r="B190" s="1"/>
      <c r="C190" s="2"/>
      <c r="D190" s="2"/>
      <c r="E190" s="26">
        <f t="shared" si="9"/>
        <v>0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6.8" x14ac:dyDescent="0.75">
      <c r="A191" s="20"/>
      <c r="B191" s="20" t="s">
        <v>12</v>
      </c>
      <c r="C191" s="32">
        <f>SUM(C186:C190)</f>
        <v>0</v>
      </c>
      <c r="D191" s="33" t="s">
        <v>36</v>
      </c>
      <c r="E191" s="27">
        <f>SUM(E186:E190)</f>
        <v>0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x14ac:dyDescent="0.55000000000000004">
      <c r="A192" s="66"/>
      <c r="B192" s="67"/>
      <c r="C192" s="67"/>
      <c r="D192" s="67"/>
      <c r="E192" s="74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x14ac:dyDescent="0.55000000000000004">
      <c r="A193" s="47" t="s">
        <v>42</v>
      </c>
      <c r="B193" s="75"/>
      <c r="C193" s="75"/>
      <c r="D193" s="75"/>
      <c r="E193" s="48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7.399999999999999" x14ac:dyDescent="0.75">
      <c r="A194" s="69"/>
      <c r="B194" s="70" t="s">
        <v>45</v>
      </c>
      <c r="C194" s="71" t="s">
        <v>46</v>
      </c>
      <c r="D194" s="53">
        <v>0.17</v>
      </c>
      <c r="E194" s="43" t="s">
        <v>20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7.399999999999999" x14ac:dyDescent="0.75">
      <c r="A195" s="69"/>
      <c r="B195" s="72" t="s">
        <v>48</v>
      </c>
      <c r="C195" s="73" t="s">
        <v>49</v>
      </c>
      <c r="D195" s="51">
        <v>0</v>
      </c>
      <c r="E195" s="68" t="s">
        <v>20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x14ac:dyDescent="0.55000000000000004">
      <c r="A196" s="66"/>
      <c r="B196" s="67"/>
      <c r="C196" s="55"/>
      <c r="D196" s="55"/>
      <c r="E196" s="56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ht="16.5" x14ac:dyDescent="0.6">
      <c r="A197" s="63" t="s">
        <v>55</v>
      </c>
      <c r="B197" s="64"/>
      <c r="C197" s="65" t="s">
        <v>51</v>
      </c>
      <c r="D197" s="52">
        <v>0.02</v>
      </c>
      <c r="E197" s="62" t="s">
        <v>22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 x14ac:dyDescent="0.55000000000000004">
      <c r="A198" s="54"/>
      <c r="B198" s="15"/>
      <c r="C198" s="55"/>
      <c r="D198" s="55"/>
      <c r="E198" s="56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ht="23.4" x14ac:dyDescent="1">
      <c r="A199" s="57" t="s">
        <v>59</v>
      </c>
      <c r="B199" s="58"/>
      <c r="C199" s="59" t="s">
        <v>60</v>
      </c>
      <c r="D199" s="60">
        <f>1/(D194+E191+D195)+D197</f>
        <v>5.9023529411764697</v>
      </c>
      <c r="E199" s="61" t="s">
        <v>61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x14ac:dyDescent="0.5500000000000000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x14ac:dyDescent="0.5500000000000000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 x14ac:dyDescent="0.5500000000000000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x14ac:dyDescent="0.5500000000000000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x14ac:dyDescent="0.550000000000000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x14ac:dyDescent="0.5500000000000000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x14ac:dyDescent="0.5500000000000000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x14ac:dyDescent="0.5500000000000000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x14ac:dyDescent="0.5500000000000000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x14ac:dyDescent="0.5500000000000000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x14ac:dyDescent="0.5500000000000000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x14ac:dyDescent="0.5500000000000000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x14ac:dyDescent="0.5500000000000000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x14ac:dyDescent="0.5500000000000000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x14ac:dyDescent="0.5500000000000000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x14ac:dyDescent="0.5500000000000000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x14ac:dyDescent="0.5500000000000000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x14ac:dyDescent="0.5500000000000000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x14ac:dyDescent="0.5500000000000000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x14ac:dyDescent="0.5500000000000000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x14ac:dyDescent="0.5500000000000000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x14ac:dyDescent="0.5500000000000000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x14ac:dyDescent="0.5500000000000000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x14ac:dyDescent="0.5500000000000000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x14ac:dyDescent="0.5500000000000000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x14ac:dyDescent="0.5500000000000000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5500000000000000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x14ac:dyDescent="0.5500000000000000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x14ac:dyDescent="0.5500000000000000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</sheetData>
  <sheetProtection algorithmName="SHA-512" hashValue="dRT7Iu8GVnzvMR10ScJ6YQtzaDD/sNbyfSUTeMIckhBJR1Tju6RCA7xNQZE81yGW2EIrr5BYL1wij+EFTCTtsA==" saltValue="PySMPjraJVgRYK5FZa2DFw==" spinCount="100000" sheet="1" formatCells="0" formatColumns="0" formatRows="0" insertColumns="0" insertRows="0" insertHyperlinks="0" deleteColumns="0" deleteRows="0" sort="0" autoFilter="0" pivotTables="0"/>
  <mergeCells count="4">
    <mergeCell ref="G18:H18"/>
    <mergeCell ref="G21:H21"/>
    <mergeCell ref="G22:H22"/>
    <mergeCell ref="A10:E10"/>
  </mergeCells>
  <dataValidations count="3">
    <dataValidation type="list" allowBlank="1" showInputMessage="1" showErrorMessage="1" sqref="D24 D43 D62 D81 D100 D119 D138 D157 D176 D195" xr:uid="{2438BD89-4AE5-49DF-991C-CDE108BAB096}">
      <formula1>$J$19:$J$23</formula1>
    </dataValidation>
    <dataValidation type="list" allowBlank="1" showInputMessage="1" showErrorMessage="1" sqref="D26 D45 D64 D83 D102 D121 D140 D159 D178 D197" xr:uid="{341413CD-5861-4559-8EAB-814A779AEDCE}">
      <formula1>$I$25:$I$26</formula1>
    </dataValidation>
    <dataValidation type="list" allowBlank="1" showInputMessage="1" showErrorMessage="1" sqref="D23 D42 D61 D80 D99 D118 D137 D156 D175 D194" xr:uid="{2C1B6248-96B8-4FFD-9C9C-0F72021E2EA1}">
      <formula1>$H$14:$H$16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77BD-1E28-4F67-8FBB-3A65FB97AEB2}">
  <dimension ref="A1:V55"/>
  <sheetViews>
    <sheetView tabSelected="1" zoomScaleNormal="100" workbookViewId="0">
      <selection activeCell="K20" sqref="K20"/>
    </sheetView>
  </sheetViews>
  <sheetFormatPr defaultRowHeight="14.4" x14ac:dyDescent="0.55000000000000004"/>
  <cols>
    <col min="1" max="1" width="8.1015625" style="108" customWidth="1"/>
    <col min="2" max="2" width="33.3671875" style="108" customWidth="1"/>
    <col min="3" max="3" width="12.62890625" style="108" customWidth="1"/>
    <col min="4" max="4" width="10.83984375" style="108" customWidth="1"/>
    <col min="5" max="5" width="11.20703125" style="108" customWidth="1"/>
    <col min="6" max="6" width="15.62890625" style="108" customWidth="1"/>
    <col min="7" max="16384" width="8.83984375" style="108"/>
  </cols>
  <sheetData>
    <row r="1" spans="1:22" x14ac:dyDescent="0.55000000000000004">
      <c r="A1" s="135"/>
      <c r="B1" s="135"/>
      <c r="C1" s="135"/>
      <c r="D1" s="135"/>
      <c r="E1" s="135"/>
      <c r="F1" s="135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22.5" x14ac:dyDescent="0.55000000000000004">
      <c r="A2" s="136" t="s">
        <v>75</v>
      </c>
      <c r="B2" s="137"/>
      <c r="C2" s="137"/>
      <c r="D2" s="137"/>
      <c r="E2" s="137"/>
      <c r="F2" s="137"/>
      <c r="G2" s="137"/>
      <c r="H2" s="106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4.4" customHeight="1" x14ac:dyDescent="0.55000000000000004">
      <c r="A3" s="138"/>
      <c r="B3" s="138"/>
      <c r="C3" s="138"/>
      <c r="D3" s="138"/>
      <c r="E3" s="138"/>
      <c r="F3" s="138"/>
      <c r="G3" s="106"/>
      <c r="H3" s="106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ht="14.4" customHeight="1" x14ac:dyDescent="0.55000000000000004">
      <c r="A4" s="139" t="s">
        <v>69</v>
      </c>
      <c r="B4" s="140" t="s">
        <v>68</v>
      </c>
      <c r="C4" s="138"/>
      <c r="D4" s="138"/>
      <c r="E4" s="138"/>
      <c r="F4" s="138"/>
      <c r="G4" s="106"/>
      <c r="H4" s="10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ht="14.4" customHeight="1" x14ac:dyDescent="0.55000000000000004">
      <c r="A5" s="139"/>
      <c r="B5" s="140" t="s">
        <v>105</v>
      </c>
      <c r="C5" s="138"/>
      <c r="D5" s="138"/>
      <c r="E5" s="138"/>
      <c r="F5" s="138"/>
      <c r="G5" s="106"/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ht="14.4" customHeight="1" x14ac:dyDescent="0.55000000000000004">
      <c r="A6" s="138"/>
      <c r="B6" s="140" t="s">
        <v>95</v>
      </c>
      <c r="C6" s="138"/>
      <c r="D6" s="138"/>
      <c r="E6" s="138"/>
      <c r="F6" s="138"/>
      <c r="G6" s="106"/>
      <c r="H6" s="106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1:22" ht="14.4" customHeight="1" x14ac:dyDescent="0.55000000000000004">
      <c r="A7" s="138"/>
      <c r="B7" s="140" t="s">
        <v>96</v>
      </c>
      <c r="C7" s="138"/>
      <c r="D7" s="138"/>
      <c r="E7" s="138"/>
      <c r="F7" s="138"/>
      <c r="G7" s="106"/>
      <c r="H7" s="106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spans="1:22" ht="14.4" customHeight="1" x14ac:dyDescent="0.55000000000000004">
      <c r="A8" s="138"/>
      <c r="B8" s="140" t="s">
        <v>104</v>
      </c>
      <c r="C8" s="138"/>
      <c r="D8" s="138"/>
      <c r="E8" s="138"/>
      <c r="F8" s="138"/>
      <c r="G8" s="106"/>
      <c r="H8" s="10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</row>
    <row r="9" spans="1:22" ht="14.4" customHeight="1" x14ac:dyDescent="0.55000000000000004">
      <c r="A9" s="138"/>
      <c r="B9" s="140" t="s">
        <v>106</v>
      </c>
      <c r="C9" s="138"/>
      <c r="D9" s="138"/>
      <c r="E9" s="138"/>
      <c r="F9" s="138"/>
      <c r="G9" s="106"/>
      <c r="H9" s="106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spans="1:22" ht="14.4" customHeight="1" x14ac:dyDescent="0.55000000000000004">
      <c r="A10" s="138"/>
      <c r="B10" s="140" t="s">
        <v>107</v>
      </c>
      <c r="C10" s="138"/>
      <c r="D10" s="138"/>
      <c r="E10" s="138"/>
      <c r="F10" s="138"/>
      <c r="G10" s="106"/>
      <c r="H10" s="106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x14ac:dyDescent="0.55000000000000004">
      <c r="A11" s="141"/>
      <c r="B11" s="141"/>
      <c r="C11" s="141"/>
      <c r="D11" s="141"/>
      <c r="E11" s="141"/>
      <c r="F11" s="141"/>
      <c r="G11" s="106"/>
      <c r="H11" s="106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ht="41.4" x14ac:dyDescent="0.55000000000000004">
      <c r="A12" s="142" t="s">
        <v>4</v>
      </c>
      <c r="B12" s="143" t="s">
        <v>76</v>
      </c>
      <c r="C12" s="143" t="s">
        <v>77</v>
      </c>
      <c r="D12" s="143" t="s">
        <v>78</v>
      </c>
      <c r="E12" s="143" t="s">
        <v>79</v>
      </c>
      <c r="F12" s="143" t="s">
        <v>80</v>
      </c>
      <c r="G12" s="144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22" ht="16.5" x14ac:dyDescent="0.55000000000000004">
      <c r="A13" s="142"/>
      <c r="B13" s="142" t="s">
        <v>81</v>
      </c>
      <c r="C13" s="145" t="s">
        <v>82</v>
      </c>
      <c r="D13" s="145" t="s">
        <v>83</v>
      </c>
      <c r="E13" s="145" t="s">
        <v>84</v>
      </c>
      <c r="F13" s="145" t="s">
        <v>97</v>
      </c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</row>
    <row r="14" spans="1:22" ht="15.9" x14ac:dyDescent="0.55000000000000004">
      <c r="A14" s="142"/>
      <c r="B14" s="142"/>
      <c r="C14" s="100" t="s">
        <v>85</v>
      </c>
      <c r="D14" s="100" t="s">
        <v>86</v>
      </c>
      <c r="E14" s="100" t="s">
        <v>87</v>
      </c>
      <c r="F14" s="100" t="s">
        <v>88</v>
      </c>
      <c r="G14" s="106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</row>
    <row r="15" spans="1:22" x14ac:dyDescent="0.55000000000000004">
      <c r="A15" s="100">
        <v>1</v>
      </c>
      <c r="B15" s="3" t="s">
        <v>89</v>
      </c>
      <c r="C15" s="4">
        <v>800</v>
      </c>
      <c r="D15" s="5">
        <v>0.2</v>
      </c>
      <c r="E15" s="6">
        <v>1</v>
      </c>
      <c r="F15" s="105">
        <f>C15*D15*E15</f>
        <v>160</v>
      </c>
      <c r="G15" s="106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2" x14ac:dyDescent="0.55000000000000004">
      <c r="A16" s="100">
        <v>2</v>
      </c>
      <c r="B16" s="3" t="s">
        <v>90</v>
      </c>
      <c r="C16" s="4">
        <v>200</v>
      </c>
      <c r="D16" s="5">
        <v>0.2</v>
      </c>
      <c r="E16" s="6">
        <v>1</v>
      </c>
      <c r="F16" s="105">
        <f t="shared" ref="F16:F24" si="0">C16*D16*E16</f>
        <v>40</v>
      </c>
      <c r="G16" s="106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</row>
    <row r="17" spans="1:22" x14ac:dyDescent="0.55000000000000004">
      <c r="A17" s="100">
        <v>3</v>
      </c>
      <c r="B17" s="3" t="s">
        <v>100</v>
      </c>
      <c r="C17" s="4">
        <v>500</v>
      </c>
      <c r="D17" s="5">
        <v>0.3</v>
      </c>
      <c r="E17" s="6">
        <v>0.56999999999999995</v>
      </c>
      <c r="F17" s="105">
        <f t="shared" si="0"/>
        <v>85.499999999999986</v>
      </c>
      <c r="G17" s="106"/>
      <c r="H17" s="106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2" x14ac:dyDescent="0.55000000000000004">
      <c r="A18" s="100">
        <v>4</v>
      </c>
      <c r="B18" s="3" t="s">
        <v>101</v>
      </c>
      <c r="C18" s="4">
        <v>300</v>
      </c>
      <c r="D18" s="5">
        <v>0.4</v>
      </c>
      <c r="E18" s="6">
        <v>0.49</v>
      </c>
      <c r="F18" s="105">
        <f t="shared" si="0"/>
        <v>58.8</v>
      </c>
      <c r="G18" s="106"/>
      <c r="H18" s="106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</row>
    <row r="19" spans="1:22" x14ac:dyDescent="0.55000000000000004">
      <c r="A19" s="100">
        <v>5</v>
      </c>
      <c r="B19" s="3" t="s">
        <v>94</v>
      </c>
      <c r="C19" s="4">
        <v>50</v>
      </c>
      <c r="D19" s="5">
        <v>0.2</v>
      </c>
      <c r="E19" s="6">
        <v>0.83</v>
      </c>
      <c r="F19" s="105">
        <f t="shared" si="0"/>
        <v>8.2999999999999989</v>
      </c>
      <c r="G19" s="106"/>
      <c r="H19" s="106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1:22" x14ac:dyDescent="0.55000000000000004">
      <c r="A20" s="100">
        <v>6</v>
      </c>
      <c r="B20" s="3" t="s">
        <v>102</v>
      </c>
      <c r="C20" s="4">
        <v>130</v>
      </c>
      <c r="D20" s="5">
        <v>0.9</v>
      </c>
      <c r="E20" s="6">
        <v>1</v>
      </c>
      <c r="F20" s="105">
        <f t="shared" si="0"/>
        <v>117</v>
      </c>
      <c r="G20" s="106"/>
      <c r="H20" s="106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1:22" x14ac:dyDescent="0.55000000000000004">
      <c r="A21" s="100">
        <v>7</v>
      </c>
      <c r="B21" s="3" t="s">
        <v>103</v>
      </c>
      <c r="C21" s="4">
        <v>20</v>
      </c>
      <c r="D21" s="5">
        <v>1.2</v>
      </c>
      <c r="E21" s="6">
        <v>1</v>
      </c>
      <c r="F21" s="105">
        <f t="shared" si="0"/>
        <v>24</v>
      </c>
      <c r="G21" s="106"/>
      <c r="H21" s="106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1:22" x14ac:dyDescent="0.55000000000000004">
      <c r="A22" s="100">
        <v>8</v>
      </c>
      <c r="B22" s="3"/>
      <c r="C22" s="4"/>
      <c r="D22" s="5"/>
      <c r="E22" s="6">
        <v>1</v>
      </c>
      <c r="F22" s="105">
        <f t="shared" si="0"/>
        <v>0</v>
      </c>
      <c r="G22" s="106"/>
      <c r="H22" s="106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1:22" x14ac:dyDescent="0.55000000000000004">
      <c r="A23" s="100">
        <v>9</v>
      </c>
      <c r="B23" s="3"/>
      <c r="C23" s="4"/>
      <c r="D23" s="5"/>
      <c r="E23" s="6">
        <v>1</v>
      </c>
      <c r="F23" s="105">
        <f t="shared" si="0"/>
        <v>0</v>
      </c>
      <c r="G23" s="106"/>
      <c r="H23" s="106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pans="1:22" x14ac:dyDescent="0.55000000000000004">
      <c r="A24" s="100">
        <v>10</v>
      </c>
      <c r="B24" s="3"/>
      <c r="C24" s="4"/>
      <c r="D24" s="5"/>
      <c r="E24" s="6">
        <v>1</v>
      </c>
      <c r="F24" s="105">
        <f t="shared" si="0"/>
        <v>0</v>
      </c>
      <c r="G24" s="106"/>
      <c r="H24" s="106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</row>
    <row r="25" spans="1:22" x14ac:dyDescent="0.55000000000000004">
      <c r="A25" s="100">
        <v>11</v>
      </c>
      <c r="B25" s="101" t="s">
        <v>91</v>
      </c>
      <c r="C25" s="102">
        <f>SUM(C15:C24)</f>
        <v>2000</v>
      </c>
      <c r="D25" s="103">
        <v>0.03</v>
      </c>
      <c r="E25" s="104">
        <v>1</v>
      </c>
      <c r="F25" s="105">
        <f>C25*D25*E25</f>
        <v>60</v>
      </c>
      <c r="G25" s="106"/>
      <c r="H25" s="106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</row>
    <row r="26" spans="1:22" s="116" customFormat="1" ht="27.3" x14ac:dyDescent="1.2">
      <c r="A26" s="109"/>
      <c r="B26" s="110" t="s">
        <v>92</v>
      </c>
      <c r="C26" s="110"/>
      <c r="D26" s="110"/>
      <c r="E26" s="111" t="s">
        <v>99</v>
      </c>
      <c r="F26" s="112">
        <f>SUM(F15:F24)</f>
        <v>493.6</v>
      </c>
      <c r="G26" s="113" t="s">
        <v>88</v>
      </c>
      <c r="H26" s="114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</row>
    <row r="27" spans="1:22" x14ac:dyDescent="0.55000000000000004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</row>
    <row r="28" spans="1:22" x14ac:dyDescent="0.55000000000000004">
      <c r="A28" s="107"/>
      <c r="B28" s="117" t="s">
        <v>93</v>
      </c>
      <c r="C28" s="117"/>
      <c r="D28" s="107"/>
      <c r="E28" s="118" t="s">
        <v>116</v>
      </c>
      <c r="F28" s="119"/>
      <c r="G28" s="120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</row>
    <row r="29" spans="1:22" ht="17.399999999999999" x14ac:dyDescent="0.75">
      <c r="A29" s="107"/>
      <c r="B29" s="121" t="s">
        <v>33</v>
      </c>
      <c r="C29" s="122">
        <v>1</v>
      </c>
      <c r="D29" s="107"/>
      <c r="E29" s="123" t="s">
        <v>115</v>
      </c>
      <c r="F29" s="124"/>
      <c r="G29" s="125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</row>
    <row r="30" spans="1:22" ht="16.8" x14ac:dyDescent="0.75">
      <c r="A30" s="107"/>
      <c r="B30" s="121" t="s">
        <v>43</v>
      </c>
      <c r="C30" s="122">
        <v>0.56999999999999995</v>
      </c>
      <c r="D30" s="107"/>
      <c r="E30" s="126" t="s">
        <v>113</v>
      </c>
      <c r="F30" s="127"/>
      <c r="G30" s="128" t="s">
        <v>114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</row>
    <row r="31" spans="1:22" x14ac:dyDescent="0.55000000000000004">
      <c r="A31" s="107"/>
      <c r="B31" s="121" t="s">
        <v>40</v>
      </c>
      <c r="C31" s="122">
        <v>0.49</v>
      </c>
      <c r="D31" s="107"/>
      <c r="E31" s="129" t="s">
        <v>108</v>
      </c>
      <c r="F31" s="127"/>
      <c r="G31" s="130">
        <v>0.9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</row>
    <row r="32" spans="1:22" x14ac:dyDescent="0.55000000000000004">
      <c r="A32" s="107"/>
      <c r="B32" s="121" t="s">
        <v>94</v>
      </c>
      <c r="C32" s="122">
        <v>0.83</v>
      </c>
      <c r="D32" s="107"/>
      <c r="E32" s="129" t="s">
        <v>109</v>
      </c>
      <c r="F32" s="127"/>
      <c r="G32" s="130">
        <v>1.2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2" x14ac:dyDescent="0.55000000000000004">
      <c r="A33" s="107"/>
      <c r="B33" s="107"/>
      <c r="C33" s="107"/>
      <c r="D33" s="107"/>
      <c r="E33" s="131" t="s">
        <v>110</v>
      </c>
      <c r="F33" s="132"/>
      <c r="G33" s="130">
        <v>1</v>
      </c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 x14ac:dyDescent="0.55000000000000004">
      <c r="A34" s="107"/>
      <c r="B34" s="107"/>
      <c r="C34" s="107"/>
      <c r="D34" s="107"/>
      <c r="E34" s="129" t="s">
        <v>111</v>
      </c>
      <c r="F34" s="127"/>
      <c r="G34" s="130">
        <v>1.3</v>
      </c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</row>
    <row r="35" spans="1:22" x14ac:dyDescent="0.55000000000000004">
      <c r="A35" s="107"/>
      <c r="B35" s="107"/>
      <c r="C35" s="107"/>
      <c r="D35" s="107"/>
      <c r="E35" s="133" t="s">
        <v>112</v>
      </c>
      <c r="F35" s="134"/>
      <c r="G35" s="130">
        <v>1.2</v>
      </c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  <row r="36" spans="1:22" x14ac:dyDescent="0.55000000000000004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</row>
    <row r="37" spans="1:22" x14ac:dyDescent="0.55000000000000004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</row>
    <row r="38" spans="1:22" x14ac:dyDescent="0.55000000000000004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</row>
    <row r="39" spans="1:22" x14ac:dyDescent="0.55000000000000004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</row>
    <row r="40" spans="1:22" x14ac:dyDescent="0.55000000000000004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</row>
    <row r="41" spans="1:22" x14ac:dyDescent="0.55000000000000004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22" x14ac:dyDescent="0.55000000000000004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</row>
    <row r="43" spans="1:22" x14ac:dyDescent="0.55000000000000004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</row>
    <row r="44" spans="1:22" x14ac:dyDescent="0.55000000000000004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</row>
    <row r="45" spans="1:22" x14ac:dyDescent="0.55000000000000004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</row>
    <row r="46" spans="1:22" x14ac:dyDescent="0.55000000000000004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</row>
    <row r="47" spans="1:22" x14ac:dyDescent="0.55000000000000004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</row>
    <row r="48" spans="1:22" x14ac:dyDescent="0.55000000000000004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</row>
    <row r="49" spans="1:17" x14ac:dyDescent="0.55000000000000004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0" spans="1:17" x14ac:dyDescent="0.55000000000000004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</row>
    <row r="51" spans="1:17" x14ac:dyDescent="0.55000000000000004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</row>
    <row r="52" spans="1:17" x14ac:dyDescent="0.55000000000000004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</row>
    <row r="53" spans="1:17" x14ac:dyDescent="0.55000000000000004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</row>
    <row r="54" spans="1:17" x14ac:dyDescent="0.55000000000000004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</row>
    <row r="55" spans="1:17" x14ac:dyDescent="0.55000000000000004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</row>
  </sheetData>
  <sheetProtection algorithmName="SHA-512" hashValue="jX3+b+P8hcUzy/NeAx4gnCbkjavtxTAqcQKQbi/6uGuP9lQ7ff8YA91hFiW48NswEdTzaQyM0WQekruQQvZdbg==" saltValue="4KHAtHI81l0NQIQVa7IgDw==" spinCount="100000" sheet="1" formatCells="0" formatColumns="0" formatRows="0" insertColumns="0" insertRows="0" insertHyperlinks="0" deleteColumns="0" deleteRows="0" sort="0" autoFilter="0" pivotTables="0"/>
  <mergeCells count="4">
    <mergeCell ref="A12:A14"/>
    <mergeCell ref="B13:B14"/>
    <mergeCell ref="B28:C28"/>
    <mergeCell ref="A2:G2"/>
  </mergeCells>
  <dataValidations count="1">
    <dataValidation type="list" allowBlank="1" showInputMessage="1" showErrorMessage="1" sqref="E15:E24" xr:uid="{518189E6-03DE-4BC5-AC08-1946EA56F30E}">
      <formula1>$C$29:$C$32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A3B7-935D-429C-87F6-B029CEB5030B}">
  <dimension ref="A1"/>
  <sheetViews>
    <sheetView workbookViewId="0"/>
  </sheetViews>
  <sheetFormatPr defaultRowHeight="14.4" x14ac:dyDescent="0.5500000000000000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Součinitel prostupu tepla</vt:lpstr>
      <vt:lpstr>Měrná tepelná ztráta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Richtrova, Dagmar</dc:creator>
  <cp:lastModifiedBy>Richtrova, Dagmar</cp:lastModifiedBy>
  <dcterms:created xsi:type="dcterms:W3CDTF">2025-02-21T11:50:18Z</dcterms:created>
  <dcterms:modified xsi:type="dcterms:W3CDTF">2025-02-22T08:58:04Z</dcterms:modified>
</cp:coreProperties>
</file>